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82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<sst xmlns="http://schemas.openxmlformats.org/spreadsheetml/2006/main" count="236" uniqueCount="117">
  <si>
    <t>01</t>
  </si>
  <si>
    <t>03</t>
  </si>
  <si>
    <t>08</t>
  </si>
  <si>
    <t>05</t>
  </si>
  <si>
    <t>04</t>
  </si>
  <si>
    <t>02</t>
  </si>
  <si>
    <t>09</t>
  </si>
  <si>
    <t>06</t>
  </si>
  <si>
    <t>î³ñ»Ï³Ý
×ßïí³Í Ü³Ë³Ñ³ßÇí</t>
  </si>
  <si>
    <t xml:space="preserve"> </t>
  </si>
  <si>
    <t xml:space="preserve">   </t>
  </si>
  <si>
    <t>4111</t>
  </si>
  <si>
    <t>4113</t>
  </si>
  <si>
    <t>4212</t>
  </si>
  <si>
    <t>4213</t>
  </si>
  <si>
    <t>4214</t>
  </si>
  <si>
    <t>4216</t>
  </si>
  <si>
    <t>4221</t>
  </si>
  <si>
    <t>4234</t>
  </si>
  <si>
    <t>4237</t>
  </si>
  <si>
    <t>4252</t>
  </si>
  <si>
    <t>4261</t>
  </si>
  <si>
    <t>4264</t>
  </si>
  <si>
    <t>4267</t>
  </si>
  <si>
    <t>4729</t>
  </si>
  <si>
    <t>Բաժին</t>
  </si>
  <si>
    <t>Խումբ</t>
  </si>
  <si>
    <t>Դաս</t>
  </si>
  <si>
    <t>Ոլորտի անվանումը</t>
  </si>
  <si>
    <t>հոդված</t>
  </si>
  <si>
    <t>կոդ</t>
  </si>
  <si>
    <t>Փոփոխություն նախահաշվում</t>
  </si>
  <si>
    <t>Տ Ե Ղ Ե Կ Ա Տ Վ ՈՒ Թ Յ ՈՒ Ն</t>
  </si>
  <si>
    <t xml:space="preserve"> -Քաղաքացիական դատական և պետական ծառայողների պարգևատրում</t>
  </si>
  <si>
    <t>-Կոմունալ ծառայություններ</t>
  </si>
  <si>
    <t xml:space="preserve"> -Կապի ծառայություններ</t>
  </si>
  <si>
    <t xml:space="preserve"> -Գործուղման շրջագայություններ</t>
  </si>
  <si>
    <t xml:space="preserve"> -Տեղեկատվական ծառայություններ</t>
  </si>
  <si>
    <t xml:space="preserve"> -Ներկայացուցչական ծախսեր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</si>
  <si>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</si>
  <si>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</si>
  <si>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-Տրանսպորտային նյութեր</t>
  </si>
  <si>
    <t xml:space="preserve"> -Այլ նպաստներ բյուջեից</t>
  </si>
  <si>
    <t>-Այլ հարկեր</t>
  </si>
  <si>
    <t>-Կենցաղային և հանրային սննդի նյութեր</t>
  </si>
  <si>
    <t xml:space="preserve"> Մշակույթային միջոցառումների իրականացում</t>
  </si>
  <si>
    <t>Տարրական ընդհանուր կրթություն</t>
  </si>
  <si>
    <t xml:space="preserve">Հիմնական ընդհանուր կրթություն </t>
  </si>
  <si>
    <t>Միջնակարգ /լրիվ/ ընդհանուր կրթություն</t>
  </si>
  <si>
    <t xml:space="preserve">Տարրական ընդհանուր կրթություն </t>
  </si>
  <si>
    <t>Ը Ն Դ Ա Մ Ե Ն Ը</t>
  </si>
  <si>
    <t xml:space="preserve">Երաժշտական և արվեստի դպրոցներում ազգային լարային, փողային  նվագարանների գծով ուսման համար </t>
  </si>
  <si>
    <t>-Ապահովագրական  ծախսեր</t>
  </si>
  <si>
    <t>4215</t>
  </si>
  <si>
    <t>Գույքի և սարքավորումների վարձակալություն</t>
  </si>
  <si>
    <t>- Մասնագիտական ծառայություններ</t>
  </si>
  <si>
    <t>4241</t>
  </si>
  <si>
    <t>Տարեկան նախահաշիվ</t>
  </si>
  <si>
    <t>Ճշտված նախահաշիվ
/տարեկան/</t>
  </si>
  <si>
    <t>10</t>
  </si>
  <si>
    <t>Համակարգչային ծառայություններ</t>
  </si>
  <si>
    <t>Հիմնական ընդհանուր կրթություն</t>
  </si>
  <si>
    <t xml:space="preserve"> Միջնակարգ / լրիվ / ընդհանուր կրթություն</t>
  </si>
  <si>
    <t>4232</t>
  </si>
  <si>
    <t xml:space="preserve"> Երեկոյան ուսուցում՝  այդ թվում.</t>
  </si>
  <si>
    <t xml:space="preserve">Գորրծադիր իշխանության պետական կառավարման հանրապետական և տարածքային կառավարման մարմինների պահպանում . այդ թվում.
</t>
  </si>
  <si>
    <t xml:space="preserve"> Հանրակրթական դպրոցների մանկավարժներին և դպրոցահասակ երեխաներին տրանսպորտային ծառայությունների մատուցում:</t>
  </si>
  <si>
    <t xml:space="preserve"> -Աշխատողների աշխատավարձեր  և հավելավճարներ</t>
  </si>
  <si>
    <t xml:space="preserve">Հիմնական ընդհանուր կրթություն 
</t>
  </si>
  <si>
    <t xml:space="preserve">Երաժշտարվեստի և պարարվեստի համերգներ
</t>
  </si>
  <si>
    <t>27</t>
  </si>
  <si>
    <t>Այլընտրանքային ծառայության ապահովում ընթացիկ դրամաշնորհներ պետական և համայնքային ոչ առևտրային կազմակերպություններին</t>
  </si>
  <si>
    <t xml:space="preserve">Պետական հիմնարկների և կազմակերպությունների աշխատողների սոցիալական փաթեթի ապահովում:
/Հմձ. ՀՀ կառ. 18.12.2014թ. Թիվ 1515-Ն որոշ/
 </t>
  </si>
  <si>
    <t>Մարզային նշանակության ավտոճանապարհների ընթացիկ ձմեռային պահպանում և շահագործում</t>
  </si>
  <si>
    <t>Մշակութային օբյեկտների հիմնանորոգում
/Սպանդարյան համայնքի մշակույթի տան մասնակի վերանորոգում/</t>
  </si>
  <si>
    <t>5112
5134</t>
  </si>
  <si>
    <t>33</t>
  </si>
  <si>
    <t>12</t>
  </si>
  <si>
    <t>ՄՇԱԿՈՒՅԹ՝ այդ թվում.</t>
  </si>
  <si>
    <t>ԿՐԹՈՒԹՅՈՒՆ՝ այդ թվում</t>
  </si>
  <si>
    <t>ԱՅԼ ԾՐԱԳՐԵՐ՝ այդ թվում</t>
  </si>
  <si>
    <t>Պահուստային ֆոնդ՝ այդ թվում</t>
  </si>
  <si>
    <t>11</t>
  </si>
  <si>
    <t>Պետական աջակցություն տեղական ինքնակառավարման մարմիններին / Այլ ընթացիկ դրամաշնորհներ համայնքներին/
/ՀՀ կառավ. 31.03..2016թ թիվ 344-Ն որոշում/.</t>
  </si>
  <si>
    <t>4635</t>
  </si>
  <si>
    <t>4729
5113
5134</t>
  </si>
  <si>
    <r>
      <t xml:space="preserve"> -էներգետիկ  ծառայություննե
</t>
    </r>
    <r>
      <rPr>
        <b/>
        <sz val="8"/>
        <rFont val="GHEA Grapalat"/>
        <family val="3"/>
      </rPr>
      <t>/ ՀՀ կառավ.07.07.2016թ. Թիվ 724-Ն որոշման/</t>
    </r>
    <r>
      <rPr>
        <sz val="8"/>
        <rFont val="GHEA Grapalat"/>
        <family val="3"/>
      </rPr>
      <t xml:space="preserve">
</t>
    </r>
  </si>
  <si>
    <r>
      <t xml:space="preserve">Թանգարանային ծառայություններ և ցուցահանդեսներ
</t>
    </r>
    <r>
      <rPr>
        <b/>
        <sz val="8"/>
        <rFont val="GHEA Grapalat"/>
        <family val="3"/>
      </rPr>
      <t>/ ՀՀ կառավ.07.07.2016թ. Թիվ 724-Ն որոշման/</t>
    </r>
    <r>
      <rPr>
        <sz val="8"/>
        <rFont val="GHEA Grapalat"/>
        <family val="3"/>
      </rPr>
      <t xml:space="preserve">
</t>
    </r>
  </si>
  <si>
    <t>4637
4632</t>
  </si>
  <si>
    <t>p</t>
  </si>
  <si>
    <t>Ֆինանսավորում 
/12-ամիս/</t>
  </si>
  <si>
    <t>Շեղում 
  (+/-)
/9-10/</t>
  </si>
  <si>
    <t xml:space="preserve">Արտադպրոցական դաստիարակություն
/ ՀՀ կառավ.07.07.2016թ. Թիվ 724-Ն  որոշում/
</t>
  </si>
  <si>
    <t>Ատես տավորման միջոցով որակավորում ստացած ուսուցիչներին հավելավճարի  տրամադրում
/ ՀՀ կառավ.01.11. 2016թ.1127-Ն որոշում/</t>
  </si>
  <si>
    <t>Կրթական օբյեկտների բհիմնանորոգում
/Գյումրու Կարա-Մուրզայի պետական երաժշտական քոլեջ ՊՈԱԿ-ում ջեռուցման համակարգի անցկացնում/
/ ՀՀ կառավ. 03.11.2016թ թիվ 1115.-Ն/</t>
  </si>
  <si>
    <t>Կրթական օբյեկտների հիմնանորոգում
/Սպանդարյան գյուղի միջնակարգ դպրոցի պատուհանների փոխում/
/ ՀՀ կառավ. 03.11.2016թ թիվ 1115.-Ն/</t>
  </si>
  <si>
    <t>4823</t>
  </si>
  <si>
    <t>4657
5112
5134</t>
  </si>
  <si>
    <t>Տնտեսված գումար կնքված պայմանագրերի և կատարված փաստացի ծախսերի արդյունքում</t>
  </si>
  <si>
    <t>Նախատեսված միջոցառումը մարզի համայնքները իրականացրել են իրենց միջոցների հաշվին, որի արդյունքում գումարը տնտեսվել է</t>
  </si>
  <si>
    <t>Տնտեսված գումար կնքված պայմանագրերի արդյունքում</t>
  </si>
  <si>
    <t>Տնտեսված գումար  կատարված փաստացի ծախսերի արդյունքում</t>
  </si>
  <si>
    <t>Ծանոթություն 11-րդ  սյունակի վերաբերյալ</t>
  </si>
  <si>
    <t xml:space="preserve">ՀՀ Շիրակի մարզպետարանի կողմից 2016թ. իրականացվող ծրագրերի գծով կառավարության  24.12.2015 թվականի թիվ 1555-Ն որոշմամբ սահմանված բյուջետային հատկացումների եռամսյակային / աճողական/  և սահմանաքանակների չիրացման պատճառների վերաբերյալ  /31. 12. 2016թ. դրությամբ/ 
                                                                                                                                                                                հազ, դրամ  </t>
  </si>
  <si>
    <r>
      <t xml:space="preserve">Կրթական օբյեկտների հիմնանորոգում / 
&lt;&lt; Իսահակյանի միջ. դպրոց &gt;&gt;.ՊՈԱԿ-ի շենքի հրդեհված տանիքի կառուցում
</t>
    </r>
    <r>
      <rPr>
        <b/>
        <sz val="8"/>
        <color indexed="8"/>
        <rFont val="GHEA Grapalat"/>
        <family val="3"/>
      </rPr>
      <t xml:space="preserve">/ </t>
    </r>
    <r>
      <rPr>
        <b/>
        <sz val="8"/>
        <color indexed="8"/>
        <rFont val="GHEA Grapalat"/>
        <family val="3"/>
      </rPr>
      <t>ՀՀ կառավ.31.03.2016թ.թիվ 330-Ն որոշում/</t>
    </r>
  </si>
  <si>
    <r>
      <t>1. Արթիկ համայնքում հեղեղումների հետևանքով վնասված շենք-շինությունների բնակիչներին աջակցության ցուցաբերում-24780.2 հազ դրամ
2.-Արթիկի համայնքիհեղեղատների մաքրում-16125.8 հազ դրամ
/</t>
    </r>
    <r>
      <rPr>
        <b/>
        <sz val="8"/>
        <color indexed="8"/>
        <rFont val="GHEA Grapalat"/>
        <family val="3"/>
      </rPr>
      <t>ՀՀ կառավ.30.06..2016թ.թիվ 663-Ն որոշում/</t>
    </r>
  </si>
  <si>
    <r>
      <t>1. Արթիկ համայնքում հեղեղումների հետևանքով վնասված շենք-շինությունների բնակիչներին աջակցության ցուցաբերում-3800.0 հազ դրամ
/</t>
    </r>
    <r>
      <rPr>
        <b/>
        <sz val="8"/>
        <color indexed="8"/>
        <rFont val="GHEA Grapalat"/>
        <family val="3"/>
      </rPr>
      <t xml:space="preserve">ՀՀ կառավ.21.07..2016թ.թիվ 755-Ն որոշում/
</t>
    </r>
  </si>
  <si>
    <r>
      <t xml:space="preserve">
</t>
    </r>
    <r>
      <rPr>
        <sz val="8"/>
        <color indexed="8"/>
        <rFont val="GHEA Grapalat"/>
        <family val="3"/>
      </rPr>
      <t>Այլընտրանքային ծառայության ապահովում   / Այլ ընթացիկ դրամաշնորհներ/
ՀՀ կառավ.05.05.2016թ.թիվ 461-Ն որոշում</t>
    </r>
  </si>
  <si>
    <r>
      <t xml:space="preserve">Անկախության հռչակման 25-րդ տարեդարձ
</t>
    </r>
    <r>
      <rPr>
        <b/>
        <sz val="8"/>
        <color indexed="8"/>
        <rFont val="GHEA Grapalat"/>
        <family val="3"/>
      </rPr>
      <t>/ ՀՀ կառավ. 22.09.2016թ թիվ 1017-Ն որոշում/</t>
    </r>
  </si>
  <si>
    <r>
      <t>&lt;&lt;Լավագույն մարզական ընտանիք՚՚&gt;&gt;մրցույթի անցկացնում
/</t>
    </r>
    <r>
      <rPr>
        <b/>
        <sz val="8"/>
        <color indexed="8"/>
        <rFont val="GHEA Grapalat"/>
        <family val="3"/>
      </rPr>
      <t>ՀՀ կառավ. 07.07 2016թ. Թիվ 725-Ն որոշում/</t>
    </r>
  </si>
  <si>
    <t>Նախադպրոցական ուսուցում
 Հմձ. ՀՀ կառ. 01.11. 2016թ. Թիվ 1127-Ն որոշում/</t>
  </si>
  <si>
    <t xml:space="preserve">Հանրակրթական ուսուցում՝ այդ թվում.
/Հմձ. ՀՀ կառ. 01.11.2016  թիվ 1127-Ն որոշում/
</t>
  </si>
  <si>
    <t xml:space="preserve">Ներառական կրթություն՝ այդ թվում.
/ ՀՀ կառավ.07.07.2016թ. Թիվ 724-Ն , 01.11. 2016թ. Թիվ 1127-Ն որոշումների/
</t>
  </si>
  <si>
    <t>Հատուկ կրթություն՝ այդ թվում.
/ ՀՀ կառավ.07.07.2016թ. Թիվ 724-Ն և 01.11. 2016թ. Թիվ 1127-Ն որոշումներ/</t>
  </si>
  <si>
    <t>Սոցիալապես անապահով ընտանիքների երեխաների դասագրքերի վարձավճարների փոխհատուցում
/ ՀՀ կառավ.01.11. 2016թ.թիվ 1127-Ն որոշում/</t>
  </si>
  <si>
    <r>
      <t xml:space="preserve">Գյումրու Ս.Մերկուրովի տուն-թանգարանի հիմնանորոգման նախագծային և շինարարական աշխատանքներ/
1. </t>
    </r>
    <r>
      <rPr>
        <b/>
        <sz val="8"/>
        <rFont val="GHEA Grapalat"/>
        <family val="3"/>
      </rPr>
      <t>/Հմձ. ՀՀ կառ. 11.02.2016թ. Թիվ 147-Ն որոշ/
2.Հմձ ՀՀ Կառավ. 03.11.2016. թիվ 1115-Ն որոշման</t>
    </r>
  </si>
  <si>
    <t xml:space="preserve">Երկրաշարժի հետևանքով անօթևան մնացած ընտանիքների բնակարանով ապահովում
/Հմձ. ՀՀ կառ. 11.02.2016թ. Թիվ 147-Ն որոշ,  06.04.2016թ. Թիվ 356-Ն, 15.04.2016թ. թիվ 391-ն, 23.11.2016թ թիվ  1115-Ն որոշումներ/
</t>
  </si>
</sst>
</file>

<file path=xl/styles.xml><?xml version="1.0" encoding="utf-8"?>
<styleSheet xmlns="http://schemas.openxmlformats.org/spreadsheetml/2006/main">
  <numFmts count="31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&quot;р.&quot;_-;\-* #,##0.0&quot;р.&quot;_-;_-* &quot;-&quot;?&quot;р.&quot;_-;_-@_-"/>
    <numFmt numFmtId="181" formatCode="0.0"/>
    <numFmt numFmtId="182" formatCode="_-* #,##0.0_р_._-;\-* #,##0.0_р_._-;_-* &quot;-&quot;?_р_._-;_-@_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5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i/>
      <sz val="8"/>
      <name val="GHEA Grapalat"/>
      <family val="3"/>
    </font>
    <font>
      <b/>
      <sz val="8"/>
      <color indexed="8"/>
      <name val="GHEA Grapalat"/>
      <family val="3"/>
    </font>
    <font>
      <sz val="8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2" fontId="6" fillId="0" borderId="10" xfId="0" applyNumberFormat="1" applyFont="1" applyFill="1" applyBorder="1" applyAlignment="1">
      <alignment horizontal="left" vertical="center"/>
    </xf>
    <xf numFmtId="2" fontId="7" fillId="0" borderId="10" xfId="0" applyNumberFormat="1" applyFont="1" applyFill="1" applyBorder="1" applyAlignment="1">
      <alignment horizontal="left" vertical="center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/>
    </xf>
    <xf numFmtId="2" fontId="5" fillId="0" borderId="10" xfId="0" applyNumberFormat="1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left" vertical="center"/>
    </xf>
    <xf numFmtId="181" fontId="4" fillId="0" borderId="10" xfId="0" applyNumberFormat="1" applyFont="1" applyFill="1" applyBorder="1" applyAlignment="1">
      <alignment horizontal="left" vertical="center" wrapText="1"/>
    </xf>
    <xf numFmtId="181" fontId="5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181" fontId="4" fillId="0" borderId="10" xfId="0" applyNumberFormat="1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81" fontId="4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2" fontId="5" fillId="0" borderId="0" xfId="0" applyNumberFormat="1" applyFont="1" applyFill="1" applyAlignment="1">
      <alignment horizontal="left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181" fontId="5" fillId="0" borderId="1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181" fontId="44" fillId="0" borderId="10" xfId="0" applyNumberFormat="1" applyFont="1" applyFill="1" applyBorder="1" applyAlignment="1">
      <alignment vertical="center" wrapText="1"/>
    </xf>
    <xf numFmtId="181" fontId="44" fillId="0" borderId="1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81" fontId="4" fillId="0" borderId="0" xfId="0" applyNumberFormat="1" applyFont="1" applyFill="1" applyAlignment="1">
      <alignment horizontal="left" vertical="center"/>
    </xf>
    <xf numFmtId="181" fontId="5" fillId="0" borderId="0" xfId="0" applyNumberFormat="1" applyFont="1" applyFill="1" applyAlignment="1">
      <alignment horizontal="left" vertical="center"/>
    </xf>
    <xf numFmtId="2" fontId="6" fillId="0" borderId="10" xfId="0" applyNumberFormat="1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left" vertical="center" wrapText="1"/>
    </xf>
    <xf numFmtId="2" fontId="6" fillId="0" borderId="11" xfId="0" applyNumberFormat="1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81" fontId="5" fillId="0" borderId="10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2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81" fontId="4" fillId="0" borderId="12" xfId="0" applyNumberFormat="1" applyFont="1" applyFill="1" applyBorder="1" applyAlignment="1">
      <alignment horizontal="center" vertical="center" wrapText="1"/>
    </xf>
    <xf numFmtId="181" fontId="4" fillId="0" borderId="11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115" zoomScaleNormal="115" zoomScalePageLayoutView="0" workbookViewId="0" topLeftCell="A1">
      <selection activeCell="A2" sqref="A2:O2"/>
    </sheetView>
  </sheetViews>
  <sheetFormatPr defaultColWidth="9.00390625" defaultRowHeight="12.75"/>
  <cols>
    <col min="1" max="1" width="3.00390625" style="21" customWidth="1"/>
    <col min="2" max="2" width="3.375" style="21" customWidth="1"/>
    <col min="3" max="3" width="3.125" style="21" customWidth="1"/>
    <col min="4" max="4" width="3.25390625" style="21" customWidth="1"/>
    <col min="5" max="5" width="35.00390625" style="21" customWidth="1"/>
    <col min="6" max="6" width="7.375" style="20" customWidth="1"/>
    <col min="7" max="7" width="10.25390625" style="37" customWidth="1"/>
    <col min="8" max="8" width="12.375" style="38" hidden="1" customWidth="1"/>
    <col min="9" max="9" width="13.00390625" style="38" hidden="1" customWidth="1"/>
    <col min="10" max="10" width="11.25390625" style="38" customWidth="1"/>
    <col min="11" max="11" width="10.875" style="38" customWidth="1"/>
    <col min="12" max="12" width="10.125" style="38" customWidth="1"/>
    <col min="13" max="13" width="10.125" style="24" customWidth="1"/>
    <col min="14" max="14" width="11.00390625" style="21" hidden="1" customWidth="1"/>
    <col min="15" max="15" width="25.625" style="21" customWidth="1"/>
    <col min="16" max="16" width="14.125" style="21" customWidth="1"/>
    <col min="17" max="16384" width="9.125" style="21" customWidth="1"/>
  </cols>
  <sheetData>
    <row r="1" spans="1:15" ht="36.75" customHeight="1" thickBot="1">
      <c r="A1" s="64" t="s">
        <v>32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74.25" customHeight="1">
      <c r="A2" s="59" t="s">
        <v>103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</row>
    <row r="3" spans="1:16" ht="23.25" customHeight="1">
      <c r="A3" s="65" t="s">
        <v>25</v>
      </c>
      <c r="B3" s="65" t="s">
        <v>26</v>
      </c>
      <c r="C3" s="65" t="s">
        <v>27</v>
      </c>
      <c r="D3" s="65" t="s">
        <v>30</v>
      </c>
      <c r="E3" s="43" t="s">
        <v>28</v>
      </c>
      <c r="F3" s="47" t="s">
        <v>29</v>
      </c>
      <c r="G3" s="46" t="s">
        <v>57</v>
      </c>
      <c r="H3" s="45" t="s">
        <v>10</v>
      </c>
      <c r="I3" s="45" t="s">
        <v>8</v>
      </c>
      <c r="J3" s="62" t="s">
        <v>31</v>
      </c>
      <c r="K3" s="46" t="s">
        <v>58</v>
      </c>
      <c r="L3" s="46" t="s">
        <v>90</v>
      </c>
      <c r="M3" s="48" t="s">
        <v>91</v>
      </c>
      <c r="N3" s="7"/>
      <c r="O3" s="43" t="s">
        <v>102</v>
      </c>
      <c r="P3" s="21" t="s">
        <v>9</v>
      </c>
    </row>
    <row r="4" spans="1:16" ht="52.5" customHeight="1">
      <c r="A4" s="65"/>
      <c r="B4" s="65"/>
      <c r="C4" s="65"/>
      <c r="D4" s="65"/>
      <c r="E4" s="44"/>
      <c r="F4" s="47"/>
      <c r="G4" s="46"/>
      <c r="H4" s="45"/>
      <c r="I4" s="45"/>
      <c r="J4" s="63"/>
      <c r="K4" s="46"/>
      <c r="L4" s="46"/>
      <c r="M4" s="48"/>
      <c r="N4" s="7"/>
      <c r="O4" s="44"/>
      <c r="P4" s="32"/>
    </row>
    <row r="5" spans="1:15" ht="12.75">
      <c r="A5" s="8">
        <v>1</v>
      </c>
      <c r="B5" s="8">
        <v>2</v>
      </c>
      <c r="C5" s="8">
        <v>3</v>
      </c>
      <c r="D5" s="8">
        <v>4</v>
      </c>
      <c r="E5" s="8">
        <v>5</v>
      </c>
      <c r="F5" s="4">
        <v>6</v>
      </c>
      <c r="G5" s="9">
        <v>7</v>
      </c>
      <c r="H5" s="10">
        <v>3</v>
      </c>
      <c r="I5" s="10">
        <v>4</v>
      </c>
      <c r="J5" s="10">
        <v>8</v>
      </c>
      <c r="K5" s="10">
        <v>9</v>
      </c>
      <c r="L5" s="10">
        <v>10</v>
      </c>
      <c r="M5" s="10">
        <v>11</v>
      </c>
      <c r="N5" s="10"/>
      <c r="O5" s="10">
        <v>12</v>
      </c>
    </row>
    <row r="6" spans="1:15" s="20" customFormat="1" ht="54" customHeight="1">
      <c r="A6" s="11" t="s">
        <v>0</v>
      </c>
      <c r="B6" s="11" t="s">
        <v>0</v>
      </c>
      <c r="C6" s="11" t="s">
        <v>0</v>
      </c>
      <c r="D6" s="11" t="s">
        <v>1</v>
      </c>
      <c r="E6" s="4" t="s">
        <v>65</v>
      </c>
      <c r="F6" s="4"/>
      <c r="G6" s="3">
        <f>G7+G8+G9+G10+G11+G12+G13+G14+G15+G16+G17+G18+G19+G20+G21+G22+G23+G24</f>
        <v>598038.4000000001</v>
      </c>
      <c r="H6" s="3">
        <f aca="true" t="shared" si="0" ref="H6:M6">H7+H8+H9+H10+H11+H12+H13+H14+H15+H16+H17+H18+H19+H20+H21+H22+H23+H24</f>
        <v>471333.6</v>
      </c>
      <c r="I6" s="3">
        <f t="shared" si="0"/>
        <v>471333.6</v>
      </c>
      <c r="J6" s="3">
        <f t="shared" si="0"/>
        <v>-239</v>
      </c>
      <c r="K6" s="3">
        <f t="shared" si="0"/>
        <v>597799.4000000001</v>
      </c>
      <c r="L6" s="3">
        <f t="shared" si="0"/>
        <v>591712.1919999999</v>
      </c>
      <c r="M6" s="3">
        <f t="shared" si="0"/>
        <v>6087.208000000021</v>
      </c>
      <c r="N6" s="3" t="e">
        <f>N7+N8+#REF!+N9+N10+N11+N12+N13+N14+N15+N16+N17+N18+#REF!+N19+N20+N21+N22+N23+N24</f>
        <v>#REF!</v>
      </c>
      <c r="O6" s="4" t="s">
        <v>98</v>
      </c>
    </row>
    <row r="7" spans="1:15" ht="27.75" customHeight="1">
      <c r="A7" s="11"/>
      <c r="B7" s="11"/>
      <c r="C7" s="11"/>
      <c r="D7" s="11"/>
      <c r="E7" s="5" t="s">
        <v>67</v>
      </c>
      <c r="F7" s="6" t="s">
        <v>11</v>
      </c>
      <c r="G7" s="15">
        <v>474260.2</v>
      </c>
      <c r="H7" s="15">
        <v>471333.6</v>
      </c>
      <c r="I7" s="15">
        <v>471333.6</v>
      </c>
      <c r="J7" s="15"/>
      <c r="K7" s="3">
        <f aca="true" t="shared" si="1" ref="K7:K32">G7+J7</f>
        <v>474260.2</v>
      </c>
      <c r="L7" s="25">
        <v>473870.164</v>
      </c>
      <c r="M7" s="12">
        <f>K7-L7</f>
        <v>390.0360000000219</v>
      </c>
      <c r="N7" s="14"/>
      <c r="O7" s="8" t="s">
        <v>9</v>
      </c>
    </row>
    <row r="8" spans="1:15" ht="27" customHeight="1">
      <c r="A8" s="11"/>
      <c r="B8" s="11"/>
      <c r="C8" s="11"/>
      <c r="D8" s="11"/>
      <c r="E8" s="5" t="s">
        <v>33</v>
      </c>
      <c r="F8" s="6" t="s">
        <v>12</v>
      </c>
      <c r="G8" s="15">
        <v>40431.4</v>
      </c>
      <c r="H8" s="12"/>
      <c r="I8" s="13"/>
      <c r="J8" s="13"/>
      <c r="K8" s="3">
        <f t="shared" si="1"/>
        <v>40431.4</v>
      </c>
      <c r="L8" s="12">
        <v>40431.4</v>
      </c>
      <c r="M8" s="12">
        <f aca="true" t="shared" si="2" ref="M8:M24">K8-L8</f>
        <v>0</v>
      </c>
      <c r="N8" s="14"/>
      <c r="O8" s="8"/>
    </row>
    <row r="9" spans="1:15" ht="51">
      <c r="A9" s="11"/>
      <c r="B9" s="11"/>
      <c r="C9" s="11"/>
      <c r="D9" s="11"/>
      <c r="E9" s="5" t="s">
        <v>86</v>
      </c>
      <c r="F9" s="6" t="s">
        <v>13</v>
      </c>
      <c r="G9" s="15">
        <v>19841.1</v>
      </c>
      <c r="H9" s="12"/>
      <c r="I9" s="13"/>
      <c r="J9" s="13">
        <v>-239</v>
      </c>
      <c r="K9" s="3">
        <f t="shared" si="1"/>
        <v>19602.1</v>
      </c>
      <c r="L9" s="12">
        <v>18447.069</v>
      </c>
      <c r="M9" s="12">
        <f t="shared" si="2"/>
        <v>1155.030999999999</v>
      </c>
      <c r="N9" s="14"/>
      <c r="O9" s="8"/>
    </row>
    <row r="10" spans="1:15" ht="24.75" customHeight="1">
      <c r="A10" s="11"/>
      <c r="B10" s="11"/>
      <c r="C10" s="11"/>
      <c r="D10" s="11"/>
      <c r="E10" s="5" t="s">
        <v>34</v>
      </c>
      <c r="F10" s="6" t="s">
        <v>14</v>
      </c>
      <c r="G10" s="15">
        <v>267.1</v>
      </c>
      <c r="H10" s="12"/>
      <c r="I10" s="13"/>
      <c r="J10" s="13"/>
      <c r="K10" s="3">
        <f t="shared" si="1"/>
        <v>267.1</v>
      </c>
      <c r="L10" s="12">
        <v>126.631</v>
      </c>
      <c r="M10" s="12">
        <f t="shared" si="2"/>
        <v>140.46900000000002</v>
      </c>
      <c r="N10" s="14"/>
      <c r="O10" s="8"/>
    </row>
    <row r="11" spans="1:15" ht="23.25" customHeight="1">
      <c r="A11" s="11"/>
      <c r="B11" s="11"/>
      <c r="C11" s="11"/>
      <c r="D11" s="11"/>
      <c r="E11" s="5" t="s">
        <v>35</v>
      </c>
      <c r="F11" s="6" t="s">
        <v>15</v>
      </c>
      <c r="G11" s="15">
        <v>10395.9</v>
      </c>
      <c r="H11" s="12"/>
      <c r="I11" s="13"/>
      <c r="J11" s="13"/>
      <c r="K11" s="3">
        <f t="shared" si="1"/>
        <v>10395.9</v>
      </c>
      <c r="L11" s="12">
        <v>8159.24</v>
      </c>
      <c r="M11" s="12">
        <f t="shared" si="2"/>
        <v>2236.66</v>
      </c>
      <c r="N11" s="14"/>
      <c r="O11" s="8"/>
    </row>
    <row r="12" spans="1:15" ht="26.25" customHeight="1">
      <c r="A12" s="11"/>
      <c r="B12" s="11"/>
      <c r="C12" s="11"/>
      <c r="D12" s="11"/>
      <c r="E12" s="5" t="s">
        <v>52</v>
      </c>
      <c r="F12" s="6" t="s">
        <v>53</v>
      </c>
      <c r="G12" s="15">
        <v>320</v>
      </c>
      <c r="H12" s="12"/>
      <c r="I12" s="13"/>
      <c r="J12" s="13"/>
      <c r="K12" s="3">
        <f t="shared" si="1"/>
        <v>320</v>
      </c>
      <c r="L12" s="12">
        <v>318.239</v>
      </c>
      <c r="M12" s="12">
        <f t="shared" si="2"/>
        <v>1.761000000000024</v>
      </c>
      <c r="N12" s="14"/>
      <c r="O12" s="8"/>
    </row>
    <row r="13" spans="1:15" ht="26.25" customHeight="1">
      <c r="A13" s="11"/>
      <c r="B13" s="11"/>
      <c r="C13" s="11"/>
      <c r="D13" s="11"/>
      <c r="E13" s="5" t="s">
        <v>54</v>
      </c>
      <c r="F13" s="6" t="s">
        <v>16</v>
      </c>
      <c r="G13" s="15">
        <v>1384.4</v>
      </c>
      <c r="H13" s="12"/>
      <c r="I13" s="13"/>
      <c r="J13" s="13"/>
      <c r="K13" s="3">
        <f t="shared" si="1"/>
        <v>1384.4</v>
      </c>
      <c r="L13" s="12">
        <v>1367.671</v>
      </c>
      <c r="M13" s="12">
        <f t="shared" si="2"/>
        <v>16.729000000000042</v>
      </c>
      <c r="N13" s="14"/>
      <c r="O13" s="8"/>
    </row>
    <row r="14" spans="1:15" ht="24" customHeight="1">
      <c r="A14" s="11"/>
      <c r="B14" s="11"/>
      <c r="C14" s="11"/>
      <c r="D14" s="11"/>
      <c r="E14" s="5" t="s">
        <v>36</v>
      </c>
      <c r="F14" s="6" t="s">
        <v>17</v>
      </c>
      <c r="G14" s="15">
        <v>6582</v>
      </c>
      <c r="H14" s="12"/>
      <c r="I14" s="13"/>
      <c r="J14" s="13"/>
      <c r="K14" s="3">
        <f t="shared" si="1"/>
        <v>6582</v>
      </c>
      <c r="L14" s="12">
        <v>5712.5</v>
      </c>
      <c r="M14" s="12">
        <f t="shared" si="2"/>
        <v>869.5</v>
      </c>
      <c r="N14" s="14"/>
      <c r="O14" s="8"/>
    </row>
    <row r="15" spans="1:15" ht="21.75" customHeight="1">
      <c r="A15" s="11"/>
      <c r="B15" s="11"/>
      <c r="C15" s="11"/>
      <c r="D15" s="11"/>
      <c r="E15" s="5" t="s">
        <v>37</v>
      </c>
      <c r="F15" s="6" t="s">
        <v>18</v>
      </c>
      <c r="G15" s="15">
        <v>585</v>
      </c>
      <c r="H15" s="12"/>
      <c r="I15" s="13"/>
      <c r="J15" s="13"/>
      <c r="K15" s="3">
        <f t="shared" si="1"/>
        <v>585</v>
      </c>
      <c r="L15" s="12">
        <v>407.422</v>
      </c>
      <c r="M15" s="12">
        <f t="shared" si="2"/>
        <v>177.57799999999997</v>
      </c>
      <c r="N15" s="14"/>
      <c r="O15" s="8"/>
    </row>
    <row r="16" spans="1:15" ht="26.25" customHeight="1">
      <c r="A16" s="11"/>
      <c r="B16" s="11"/>
      <c r="C16" s="11"/>
      <c r="D16" s="11"/>
      <c r="E16" s="5" t="s">
        <v>38</v>
      </c>
      <c r="F16" s="6" t="s">
        <v>19</v>
      </c>
      <c r="G16" s="15">
        <v>300</v>
      </c>
      <c r="H16" s="12"/>
      <c r="I16" s="13"/>
      <c r="J16" s="13"/>
      <c r="K16" s="3">
        <f t="shared" si="1"/>
        <v>300</v>
      </c>
      <c r="L16" s="12">
        <v>300</v>
      </c>
      <c r="M16" s="12">
        <f t="shared" si="2"/>
        <v>0</v>
      </c>
      <c r="N16" s="14"/>
      <c r="O16" s="8"/>
    </row>
    <row r="17" spans="1:15" ht="24.75" customHeight="1">
      <c r="A17" s="11"/>
      <c r="B17" s="11"/>
      <c r="C17" s="11"/>
      <c r="D17" s="11"/>
      <c r="E17" s="5" t="s">
        <v>60</v>
      </c>
      <c r="F17" s="6" t="s">
        <v>63</v>
      </c>
      <c r="G17" s="15">
        <v>812</v>
      </c>
      <c r="H17" s="12"/>
      <c r="I17" s="13"/>
      <c r="J17" s="13"/>
      <c r="K17" s="3">
        <f t="shared" si="1"/>
        <v>812</v>
      </c>
      <c r="L17" s="12">
        <v>749.5</v>
      </c>
      <c r="M17" s="12">
        <f t="shared" si="2"/>
        <v>62.5</v>
      </c>
      <c r="N17" s="14"/>
      <c r="O17" s="8"/>
    </row>
    <row r="18" spans="1:15" ht="12.75">
      <c r="A18" s="11"/>
      <c r="B18" s="11"/>
      <c r="C18" s="11"/>
      <c r="D18" s="11"/>
      <c r="E18" s="5" t="s">
        <v>55</v>
      </c>
      <c r="F18" s="6" t="s">
        <v>56</v>
      </c>
      <c r="G18" s="15">
        <v>196.4</v>
      </c>
      <c r="H18" s="12"/>
      <c r="I18" s="13"/>
      <c r="J18" s="13"/>
      <c r="K18" s="3">
        <f t="shared" si="1"/>
        <v>196.4</v>
      </c>
      <c r="L18" s="12">
        <v>47.191</v>
      </c>
      <c r="M18" s="12">
        <f t="shared" si="2"/>
        <v>149.209</v>
      </c>
      <c r="N18" s="14"/>
      <c r="O18" s="8"/>
    </row>
    <row r="19" spans="1:15" ht="29.25" customHeight="1">
      <c r="A19" s="11"/>
      <c r="B19" s="11"/>
      <c r="C19" s="11"/>
      <c r="D19" s="11"/>
      <c r="E19" s="5" t="s">
        <v>39</v>
      </c>
      <c r="F19" s="6" t="s">
        <v>20</v>
      </c>
      <c r="G19" s="15">
        <v>1862</v>
      </c>
      <c r="H19" s="12"/>
      <c r="I19" s="13"/>
      <c r="J19" s="13"/>
      <c r="K19" s="3">
        <f t="shared" si="1"/>
        <v>1862</v>
      </c>
      <c r="L19" s="12">
        <v>1699.5</v>
      </c>
      <c r="M19" s="12">
        <f t="shared" si="2"/>
        <v>162.5</v>
      </c>
      <c r="N19" s="14"/>
      <c r="O19" s="8"/>
    </row>
    <row r="20" spans="1:15" ht="25.5" customHeight="1">
      <c r="A20" s="11"/>
      <c r="B20" s="11"/>
      <c r="C20" s="11"/>
      <c r="D20" s="11"/>
      <c r="E20" s="5" t="s">
        <v>40</v>
      </c>
      <c r="F20" s="6" t="s">
        <v>21</v>
      </c>
      <c r="G20" s="15">
        <v>1828.9</v>
      </c>
      <c r="H20" s="12"/>
      <c r="I20" s="13"/>
      <c r="J20" s="13"/>
      <c r="K20" s="3">
        <f t="shared" si="1"/>
        <v>1828.9</v>
      </c>
      <c r="L20" s="12">
        <v>1438.57</v>
      </c>
      <c r="M20" s="12">
        <f t="shared" si="2"/>
        <v>390.33000000000015</v>
      </c>
      <c r="N20" s="14"/>
      <c r="O20" s="8"/>
    </row>
    <row r="21" spans="1:15" ht="23.25" customHeight="1">
      <c r="A21" s="11"/>
      <c r="B21" s="11"/>
      <c r="C21" s="11"/>
      <c r="D21" s="11"/>
      <c r="E21" s="5" t="s">
        <v>41</v>
      </c>
      <c r="F21" s="6" t="s">
        <v>22</v>
      </c>
      <c r="G21" s="15">
        <v>8000</v>
      </c>
      <c r="H21" s="12"/>
      <c r="I21" s="13"/>
      <c r="J21" s="13"/>
      <c r="K21" s="3">
        <f t="shared" si="1"/>
        <v>8000</v>
      </c>
      <c r="L21" s="12">
        <v>7823</v>
      </c>
      <c r="M21" s="12">
        <f t="shared" si="2"/>
        <v>177</v>
      </c>
      <c r="N21" s="14"/>
      <c r="O21" s="8"/>
    </row>
    <row r="22" spans="1:15" ht="21.75" customHeight="1">
      <c r="A22" s="11"/>
      <c r="B22" s="11"/>
      <c r="C22" s="11"/>
      <c r="D22" s="11"/>
      <c r="E22" s="5" t="s">
        <v>44</v>
      </c>
      <c r="F22" s="6" t="s">
        <v>23</v>
      </c>
      <c r="G22" s="15">
        <v>564</v>
      </c>
      <c r="H22" s="12"/>
      <c r="I22" s="13"/>
      <c r="J22" s="13"/>
      <c r="K22" s="3">
        <f t="shared" si="1"/>
        <v>564</v>
      </c>
      <c r="L22" s="12">
        <v>406.095</v>
      </c>
      <c r="M22" s="12">
        <f t="shared" si="2"/>
        <v>157.90499999999997</v>
      </c>
      <c r="N22" s="14"/>
      <c r="O22" s="8"/>
    </row>
    <row r="23" spans="1:15" ht="21" customHeight="1">
      <c r="A23" s="11"/>
      <c r="B23" s="11"/>
      <c r="C23" s="11"/>
      <c r="D23" s="11"/>
      <c r="E23" s="5" t="s">
        <v>42</v>
      </c>
      <c r="F23" s="6" t="s">
        <v>24</v>
      </c>
      <c r="G23" s="15">
        <v>30000</v>
      </c>
      <c r="H23" s="12"/>
      <c r="I23" s="13"/>
      <c r="J23" s="13"/>
      <c r="K23" s="3">
        <f t="shared" si="1"/>
        <v>30000</v>
      </c>
      <c r="L23" s="12">
        <v>30000</v>
      </c>
      <c r="M23" s="12">
        <f t="shared" si="2"/>
        <v>0</v>
      </c>
      <c r="N23" s="14"/>
      <c r="O23" s="8" t="s">
        <v>9</v>
      </c>
    </row>
    <row r="24" spans="1:15" ht="22.5" customHeight="1">
      <c r="A24" s="11"/>
      <c r="B24" s="11"/>
      <c r="C24" s="11"/>
      <c r="D24" s="11"/>
      <c r="E24" s="5" t="s">
        <v>43</v>
      </c>
      <c r="F24" s="6" t="s">
        <v>96</v>
      </c>
      <c r="G24" s="15">
        <v>408</v>
      </c>
      <c r="H24" s="12"/>
      <c r="I24" s="13"/>
      <c r="J24" s="13"/>
      <c r="K24" s="3">
        <f t="shared" si="1"/>
        <v>408</v>
      </c>
      <c r="L24" s="12">
        <v>408</v>
      </c>
      <c r="M24" s="12">
        <f t="shared" si="2"/>
        <v>0</v>
      </c>
      <c r="N24" s="14"/>
      <c r="O24" s="8"/>
    </row>
    <row r="25" spans="1:15" ht="27.75" customHeight="1">
      <c r="A25" s="11"/>
      <c r="B25" s="11"/>
      <c r="C25" s="11"/>
      <c r="D25" s="11"/>
      <c r="E25" s="5"/>
      <c r="F25" s="6"/>
      <c r="G25" s="15"/>
      <c r="H25" s="12"/>
      <c r="I25" s="13"/>
      <c r="J25" s="13"/>
      <c r="K25" s="3">
        <f t="shared" si="1"/>
        <v>0</v>
      </c>
      <c r="L25" s="12"/>
      <c r="M25" s="12"/>
      <c r="N25" s="14"/>
      <c r="O25" s="8"/>
    </row>
    <row r="26" spans="1:15" ht="63.75">
      <c r="A26" s="11" t="s">
        <v>0</v>
      </c>
      <c r="B26" s="11" t="s">
        <v>2</v>
      </c>
      <c r="C26" s="11" t="s">
        <v>0</v>
      </c>
      <c r="D26" s="11" t="s">
        <v>1</v>
      </c>
      <c r="E26" s="6" t="s">
        <v>83</v>
      </c>
      <c r="F26" s="6" t="s">
        <v>84</v>
      </c>
      <c r="G26" s="15"/>
      <c r="H26" s="12"/>
      <c r="I26" s="13"/>
      <c r="J26" s="13">
        <v>150463.8</v>
      </c>
      <c r="K26" s="3">
        <f t="shared" si="1"/>
        <v>150463.8</v>
      </c>
      <c r="L26" s="12">
        <v>150463.8</v>
      </c>
      <c r="M26" s="12">
        <f>K26-L26</f>
        <v>0</v>
      </c>
      <c r="N26" s="14"/>
      <c r="O26" s="8"/>
    </row>
    <row r="27" spans="1:15" s="20" customFormat="1" ht="50.25" customHeight="1">
      <c r="A27" s="11"/>
      <c r="B27" s="11"/>
      <c r="C27" s="11"/>
      <c r="D27" s="11"/>
      <c r="E27" s="4" t="s">
        <v>78</v>
      </c>
      <c r="F27" s="4"/>
      <c r="G27" s="3">
        <f>G28+G29+G30+G31+G32</f>
        <v>247136.7</v>
      </c>
      <c r="H27" s="3">
        <f aca="true" t="shared" si="3" ref="H27:M27">H28+H29+H30+H31+H32</f>
        <v>0</v>
      </c>
      <c r="I27" s="3">
        <f t="shared" si="3"/>
        <v>0</v>
      </c>
      <c r="J27" s="3">
        <f t="shared" si="3"/>
        <v>-4281.7</v>
      </c>
      <c r="K27" s="3">
        <f t="shared" si="3"/>
        <v>242855</v>
      </c>
      <c r="L27" s="3">
        <f t="shared" si="3"/>
        <v>242006.80500000002</v>
      </c>
      <c r="M27" s="3">
        <f t="shared" si="3"/>
        <v>848.1949999999997</v>
      </c>
      <c r="N27" s="3">
        <f>N28+N29+N30</f>
        <v>0</v>
      </c>
      <c r="O27" s="4" t="s">
        <v>98</v>
      </c>
    </row>
    <row r="28" spans="1:15" ht="21" customHeight="1">
      <c r="A28" s="49" t="s">
        <v>2</v>
      </c>
      <c r="B28" s="11" t="s">
        <v>5</v>
      </c>
      <c r="C28" s="11" t="s">
        <v>3</v>
      </c>
      <c r="D28" s="11" t="s">
        <v>59</v>
      </c>
      <c r="E28" s="8" t="s">
        <v>69</v>
      </c>
      <c r="F28" s="4">
        <v>4511</v>
      </c>
      <c r="G28" s="12">
        <v>124083.2</v>
      </c>
      <c r="H28" s="12"/>
      <c r="I28" s="2"/>
      <c r="J28" s="13"/>
      <c r="K28" s="12">
        <f t="shared" si="1"/>
        <v>124083.2</v>
      </c>
      <c r="L28" s="12">
        <v>124083.2</v>
      </c>
      <c r="M28" s="12">
        <f>K28-L28</f>
        <v>0</v>
      </c>
      <c r="N28" s="14"/>
      <c r="O28" s="8"/>
    </row>
    <row r="29" spans="1:15" ht="50.25" customHeight="1">
      <c r="A29" s="49"/>
      <c r="B29" s="11" t="s">
        <v>5</v>
      </c>
      <c r="C29" s="11" t="s">
        <v>5</v>
      </c>
      <c r="D29" s="11" t="s">
        <v>5</v>
      </c>
      <c r="E29" s="8" t="s">
        <v>87</v>
      </c>
      <c r="F29" s="4">
        <v>4511</v>
      </c>
      <c r="G29" s="12">
        <v>62283.8</v>
      </c>
      <c r="H29" s="12"/>
      <c r="I29" s="2"/>
      <c r="J29" s="13">
        <v>-101.7</v>
      </c>
      <c r="K29" s="12">
        <f t="shared" si="1"/>
        <v>62182.100000000006</v>
      </c>
      <c r="L29" s="12">
        <v>62182.1</v>
      </c>
      <c r="M29" s="12">
        <f>K29-L29</f>
        <v>0</v>
      </c>
      <c r="N29" s="14"/>
      <c r="O29" s="15"/>
    </row>
    <row r="30" spans="1:15" s="20" customFormat="1" ht="33.75" customHeight="1">
      <c r="A30" s="49"/>
      <c r="B30" s="11" t="s">
        <v>5</v>
      </c>
      <c r="C30" s="11" t="s">
        <v>3</v>
      </c>
      <c r="D30" s="11" t="s">
        <v>4</v>
      </c>
      <c r="E30" s="8" t="s">
        <v>45</v>
      </c>
      <c r="F30" s="4">
        <v>4511</v>
      </c>
      <c r="G30" s="12">
        <v>3457.7</v>
      </c>
      <c r="H30" s="12"/>
      <c r="I30" s="2"/>
      <c r="J30" s="13"/>
      <c r="K30" s="12">
        <f t="shared" si="1"/>
        <v>3457.7</v>
      </c>
      <c r="L30" s="12">
        <v>3457.7</v>
      </c>
      <c r="M30" s="12">
        <f>K30-L30</f>
        <v>0</v>
      </c>
      <c r="N30" s="14"/>
      <c r="O30" s="8"/>
    </row>
    <row r="31" spans="1:15" s="20" customFormat="1" ht="81" customHeight="1">
      <c r="A31" s="11" t="s">
        <v>2</v>
      </c>
      <c r="B31" s="11" t="s">
        <v>5</v>
      </c>
      <c r="C31" s="11" t="s">
        <v>5</v>
      </c>
      <c r="D31" s="11" t="s">
        <v>0</v>
      </c>
      <c r="E31" s="26" t="s">
        <v>115</v>
      </c>
      <c r="F31" s="23" t="s">
        <v>75</v>
      </c>
      <c r="G31" s="12">
        <v>35000</v>
      </c>
      <c r="H31" s="12"/>
      <c r="I31" s="2"/>
      <c r="J31" s="13">
        <v>-4180</v>
      </c>
      <c r="K31" s="12">
        <f t="shared" si="1"/>
        <v>30820</v>
      </c>
      <c r="L31" s="12">
        <v>30587.249</v>
      </c>
      <c r="M31" s="12">
        <f>K31-L31</f>
        <v>232.7510000000002</v>
      </c>
      <c r="N31" s="14"/>
      <c r="O31" s="8"/>
    </row>
    <row r="32" spans="1:15" s="20" customFormat="1" ht="49.5" customHeight="1">
      <c r="A32" s="11" t="s">
        <v>2</v>
      </c>
      <c r="B32" s="11" t="s">
        <v>5</v>
      </c>
      <c r="C32" s="11" t="s">
        <v>1</v>
      </c>
      <c r="D32" s="11" t="s">
        <v>0</v>
      </c>
      <c r="E32" s="26" t="s">
        <v>74</v>
      </c>
      <c r="F32" s="4">
        <v>5113</v>
      </c>
      <c r="G32" s="12">
        <v>22312</v>
      </c>
      <c r="H32" s="12"/>
      <c r="I32" s="2"/>
      <c r="J32" s="13"/>
      <c r="K32" s="12">
        <f t="shared" si="1"/>
        <v>22312</v>
      </c>
      <c r="L32" s="12">
        <v>21696.556</v>
      </c>
      <c r="M32" s="12">
        <f>K32-L32</f>
        <v>615.4439999999995</v>
      </c>
      <c r="N32" s="14"/>
      <c r="O32" s="8"/>
    </row>
    <row r="33" spans="1:15" s="20" customFormat="1" ht="54" customHeight="1">
      <c r="A33" s="11"/>
      <c r="B33" s="11"/>
      <c r="C33" s="11"/>
      <c r="D33" s="11"/>
      <c r="E33" s="22" t="s">
        <v>79</v>
      </c>
      <c r="F33" s="4"/>
      <c r="G33" s="3">
        <f>G34+G35+G39+G42+G45+G49+G50+G51+G52+G53+G54+G55</f>
        <v>7272127.600000001</v>
      </c>
      <c r="H33" s="3">
        <f aca="true" t="shared" si="4" ref="H33:M33">H34+H35+H39+H42+H45+H49+H50+H51+H52+H53+H54+H55</f>
        <v>0</v>
      </c>
      <c r="I33" s="3">
        <f t="shared" si="4"/>
        <v>0</v>
      </c>
      <c r="J33" s="3">
        <f t="shared" si="4"/>
        <v>-44614.09999999997</v>
      </c>
      <c r="K33" s="3">
        <f t="shared" si="4"/>
        <v>7227513.5</v>
      </c>
      <c r="L33" s="3">
        <f t="shared" si="4"/>
        <v>7217899.676</v>
      </c>
      <c r="M33" s="3">
        <f t="shared" si="4"/>
        <v>9613.824000000011</v>
      </c>
      <c r="N33" s="14"/>
      <c r="O33" s="4" t="s">
        <v>98</v>
      </c>
    </row>
    <row r="34" spans="1:15" s="20" customFormat="1" ht="40.5" customHeight="1">
      <c r="A34" s="6" t="s">
        <v>6</v>
      </c>
      <c r="B34" s="11" t="s">
        <v>0</v>
      </c>
      <c r="C34" s="11" t="s">
        <v>0</v>
      </c>
      <c r="D34" s="11" t="s">
        <v>0</v>
      </c>
      <c r="E34" s="4" t="s">
        <v>110</v>
      </c>
      <c r="F34" s="4">
        <v>4511</v>
      </c>
      <c r="G34" s="3">
        <v>107875.3</v>
      </c>
      <c r="H34" s="12"/>
      <c r="I34" s="1"/>
      <c r="J34" s="13">
        <v>4201.3</v>
      </c>
      <c r="K34" s="3">
        <f>G34+J34</f>
        <v>112076.6</v>
      </c>
      <c r="L34" s="3">
        <v>111743</v>
      </c>
      <c r="M34" s="3">
        <f>K34-L34</f>
        <v>333.6000000000058</v>
      </c>
      <c r="N34" s="14"/>
      <c r="O34" s="8"/>
    </row>
    <row r="35" spans="1:15" s="33" customFormat="1" ht="41.25" customHeight="1">
      <c r="A35" s="6"/>
      <c r="B35" s="11"/>
      <c r="C35" s="11"/>
      <c r="D35" s="11"/>
      <c r="E35" s="4" t="s">
        <v>111</v>
      </c>
      <c r="F35" s="4"/>
      <c r="G35" s="3">
        <f>G36+G37+G38</f>
        <v>6279669.2</v>
      </c>
      <c r="H35" s="3">
        <f aca="true" t="shared" si="5" ref="H35:M35">H36+H37+H38</f>
        <v>0</v>
      </c>
      <c r="I35" s="3">
        <f t="shared" si="5"/>
        <v>0</v>
      </c>
      <c r="J35" s="3">
        <f t="shared" si="5"/>
        <v>-134524.59999999998</v>
      </c>
      <c r="K35" s="3">
        <f t="shared" si="5"/>
        <v>6145144.6</v>
      </c>
      <c r="L35" s="3">
        <f t="shared" si="5"/>
        <v>6145144.6</v>
      </c>
      <c r="M35" s="3">
        <f t="shared" si="5"/>
        <v>0</v>
      </c>
      <c r="N35" s="14"/>
      <c r="O35" s="8"/>
    </row>
    <row r="36" spans="1:15" s="20" customFormat="1" ht="21" customHeight="1">
      <c r="A36" s="50" t="s">
        <v>6</v>
      </c>
      <c r="B36" s="11" t="s">
        <v>0</v>
      </c>
      <c r="C36" s="11" t="s">
        <v>5</v>
      </c>
      <c r="D36" s="11" t="s">
        <v>0</v>
      </c>
      <c r="E36" s="8" t="s">
        <v>49</v>
      </c>
      <c r="F36" s="4">
        <v>4511</v>
      </c>
      <c r="G36" s="12">
        <v>2505768.7</v>
      </c>
      <c r="H36" s="12"/>
      <c r="I36" s="1"/>
      <c r="J36" s="13">
        <v>-50780.7</v>
      </c>
      <c r="K36" s="12">
        <f>G36+J36</f>
        <v>2454988</v>
      </c>
      <c r="L36" s="12">
        <v>2454988</v>
      </c>
      <c r="M36" s="12">
        <f>K36-L36</f>
        <v>0</v>
      </c>
      <c r="N36" s="14"/>
      <c r="O36" s="8"/>
    </row>
    <row r="37" spans="1:17" s="20" customFormat="1" ht="14.25" customHeight="1">
      <c r="A37" s="50"/>
      <c r="B37" s="11" t="s">
        <v>5</v>
      </c>
      <c r="C37" s="11" t="s">
        <v>0</v>
      </c>
      <c r="D37" s="11" t="s">
        <v>5</v>
      </c>
      <c r="E37" s="8" t="s">
        <v>68</v>
      </c>
      <c r="F37" s="4">
        <v>4511</v>
      </c>
      <c r="G37" s="12">
        <v>2892676.8</v>
      </c>
      <c r="H37" s="12"/>
      <c r="I37" s="2"/>
      <c r="J37" s="13">
        <v>-50064.7</v>
      </c>
      <c r="K37" s="12">
        <f>G37+J37</f>
        <v>2842612.0999999996</v>
      </c>
      <c r="L37" s="12">
        <v>2842612.1</v>
      </c>
      <c r="M37" s="12">
        <f>K37-L37</f>
        <v>0</v>
      </c>
      <c r="N37" s="14"/>
      <c r="O37" s="8"/>
      <c r="Q37" s="20" t="s">
        <v>9</v>
      </c>
    </row>
    <row r="38" spans="1:15" s="20" customFormat="1" ht="15.75" customHeight="1">
      <c r="A38" s="50"/>
      <c r="B38" s="11" t="s">
        <v>5</v>
      </c>
      <c r="C38" s="11" t="s">
        <v>5</v>
      </c>
      <c r="D38" s="11" t="s">
        <v>5</v>
      </c>
      <c r="E38" s="8" t="s">
        <v>48</v>
      </c>
      <c r="F38" s="4">
        <v>4511</v>
      </c>
      <c r="G38" s="12">
        <v>881223.7</v>
      </c>
      <c r="H38" s="12"/>
      <c r="I38" s="1"/>
      <c r="J38" s="13">
        <v>-33679.2</v>
      </c>
      <c r="K38" s="12">
        <f>G38+J38</f>
        <v>847544.5</v>
      </c>
      <c r="L38" s="12">
        <v>847544.5</v>
      </c>
      <c r="M38" s="12">
        <f>K38-L38</f>
        <v>0</v>
      </c>
      <c r="N38" s="14"/>
      <c r="O38" s="8"/>
    </row>
    <row r="39" spans="1:15" s="20" customFormat="1" ht="42.75" customHeight="1">
      <c r="A39" s="6"/>
      <c r="B39" s="11"/>
      <c r="C39" s="11"/>
      <c r="D39" s="11"/>
      <c r="E39" s="4" t="s">
        <v>113</v>
      </c>
      <c r="F39" s="4"/>
      <c r="G39" s="12">
        <f>G40+G41</f>
        <v>196139.7</v>
      </c>
      <c r="H39" s="3">
        <f aca="true" t="shared" si="6" ref="H39:M39">H40+H41</f>
        <v>0</v>
      </c>
      <c r="I39" s="3">
        <f t="shared" si="6"/>
        <v>0</v>
      </c>
      <c r="J39" s="12">
        <f t="shared" si="6"/>
        <v>-1424.2</v>
      </c>
      <c r="K39" s="3">
        <f t="shared" si="6"/>
        <v>194715.5</v>
      </c>
      <c r="L39" s="3">
        <f t="shared" si="6"/>
        <v>186827.5</v>
      </c>
      <c r="M39" s="3">
        <f t="shared" si="6"/>
        <v>7888.000000000015</v>
      </c>
      <c r="N39" s="14">
        <f>N40+N41</f>
        <v>0</v>
      </c>
      <c r="O39" s="8"/>
    </row>
    <row r="40" spans="1:15" s="33" customFormat="1" ht="12.75">
      <c r="A40" s="50" t="s">
        <v>6</v>
      </c>
      <c r="B40" s="11" t="s">
        <v>0</v>
      </c>
      <c r="C40" s="11" t="s">
        <v>5</v>
      </c>
      <c r="D40" s="11" t="s">
        <v>1</v>
      </c>
      <c r="E40" s="8" t="s">
        <v>49</v>
      </c>
      <c r="F40" s="4">
        <v>4511</v>
      </c>
      <c r="G40" s="13">
        <v>81680.1</v>
      </c>
      <c r="H40" s="2"/>
      <c r="I40" s="1"/>
      <c r="J40" s="2">
        <v>-1276.3</v>
      </c>
      <c r="K40" s="12">
        <f>G40+J40</f>
        <v>80403.8</v>
      </c>
      <c r="L40" s="12">
        <v>72753.3</v>
      </c>
      <c r="M40" s="12">
        <f>K40-L40</f>
        <v>7650.5</v>
      </c>
      <c r="N40" s="14"/>
      <c r="O40" s="8"/>
    </row>
    <row r="41" spans="1:15" s="20" customFormat="1" ht="12.75">
      <c r="A41" s="50"/>
      <c r="B41" s="11" t="s">
        <v>5</v>
      </c>
      <c r="C41" s="11" t="s">
        <v>0</v>
      </c>
      <c r="D41" s="11" t="s">
        <v>4</v>
      </c>
      <c r="E41" s="8" t="s">
        <v>47</v>
      </c>
      <c r="F41" s="4">
        <v>4511</v>
      </c>
      <c r="G41" s="13">
        <v>114459.6</v>
      </c>
      <c r="H41" s="13"/>
      <c r="I41" s="2"/>
      <c r="J41" s="13">
        <v>-147.9</v>
      </c>
      <c r="K41" s="12">
        <f>G41+J41</f>
        <v>114311.70000000001</v>
      </c>
      <c r="L41" s="12">
        <v>114074.2</v>
      </c>
      <c r="M41" s="12">
        <f>K41-L41</f>
        <v>237.50000000001455</v>
      </c>
      <c r="N41" s="14"/>
      <c r="O41" s="8"/>
    </row>
    <row r="42" spans="1:15" s="20" customFormat="1" ht="39" customHeight="1">
      <c r="A42" s="50" t="s">
        <v>6</v>
      </c>
      <c r="B42" s="11"/>
      <c r="C42" s="11"/>
      <c r="D42" s="11"/>
      <c r="E42" s="4" t="s">
        <v>64</v>
      </c>
      <c r="F42" s="4"/>
      <c r="G42" s="3">
        <f>G43+G44</f>
        <v>17454.4</v>
      </c>
      <c r="H42" s="3">
        <f aca="true" t="shared" si="7" ref="H42:M42">H43+H44</f>
        <v>0</v>
      </c>
      <c r="I42" s="3">
        <f t="shared" si="7"/>
        <v>0</v>
      </c>
      <c r="J42" s="3">
        <f t="shared" si="7"/>
        <v>0</v>
      </c>
      <c r="K42" s="3">
        <f t="shared" si="7"/>
        <v>17454.4</v>
      </c>
      <c r="L42" s="3">
        <f t="shared" si="7"/>
        <v>17454.4</v>
      </c>
      <c r="M42" s="3">
        <f t="shared" si="7"/>
        <v>0</v>
      </c>
      <c r="N42" s="14"/>
      <c r="O42" s="8"/>
    </row>
    <row r="43" spans="1:15" s="20" customFormat="1" ht="12.75">
      <c r="A43" s="50"/>
      <c r="B43" s="11" t="s">
        <v>5</v>
      </c>
      <c r="C43" s="11" t="s">
        <v>0</v>
      </c>
      <c r="D43" s="11" t="s">
        <v>0</v>
      </c>
      <c r="E43" s="8" t="s">
        <v>47</v>
      </c>
      <c r="F43" s="4">
        <v>4511</v>
      </c>
      <c r="G43" s="13">
        <v>1626.2</v>
      </c>
      <c r="H43" s="12"/>
      <c r="I43" s="2"/>
      <c r="J43" s="13"/>
      <c r="K43" s="3">
        <f>G43+J43</f>
        <v>1626.2</v>
      </c>
      <c r="L43" s="12">
        <v>1626.2</v>
      </c>
      <c r="M43" s="12">
        <f>K43-L43</f>
        <v>0</v>
      </c>
      <c r="N43" s="14"/>
      <c r="O43" s="8"/>
    </row>
    <row r="44" spans="1:15" s="20" customFormat="1" ht="12.75">
      <c r="A44" s="50"/>
      <c r="B44" s="11" t="s">
        <v>5</v>
      </c>
      <c r="C44" s="11" t="s">
        <v>5</v>
      </c>
      <c r="D44" s="11" t="s">
        <v>0</v>
      </c>
      <c r="E44" s="8" t="s">
        <v>48</v>
      </c>
      <c r="F44" s="4">
        <v>4511</v>
      </c>
      <c r="G44" s="13">
        <v>15828.2</v>
      </c>
      <c r="H44" s="12"/>
      <c r="I44" s="2"/>
      <c r="J44" s="13"/>
      <c r="K44" s="3">
        <f>G44+J44</f>
        <v>15828.2</v>
      </c>
      <c r="L44" s="12">
        <v>15828.2</v>
      </c>
      <c r="M44" s="12">
        <f>K44-L44</f>
        <v>0</v>
      </c>
      <c r="N44" s="14"/>
      <c r="O44" s="8" t="s">
        <v>9</v>
      </c>
    </row>
    <row r="45" spans="1:15" s="20" customFormat="1" ht="39.75" customHeight="1">
      <c r="A45" s="51" t="s">
        <v>6</v>
      </c>
      <c r="E45" s="14" t="s">
        <v>112</v>
      </c>
      <c r="F45" s="18"/>
      <c r="G45" s="16">
        <f>G46+G47+G48</f>
        <v>454283.2</v>
      </c>
      <c r="H45" s="16">
        <f aca="true" t="shared" si="8" ref="H45:M45">H46+H47+H48</f>
        <v>0</v>
      </c>
      <c r="I45" s="16">
        <f t="shared" si="8"/>
        <v>0</v>
      </c>
      <c r="J45" s="16">
        <f t="shared" si="8"/>
        <v>87986.7</v>
      </c>
      <c r="K45" s="16">
        <f t="shared" si="8"/>
        <v>542269.9</v>
      </c>
      <c r="L45" s="16">
        <f t="shared" si="8"/>
        <v>542269.9</v>
      </c>
      <c r="M45" s="16">
        <f t="shared" si="8"/>
        <v>0</v>
      </c>
      <c r="N45" s="14"/>
      <c r="O45" s="8"/>
    </row>
    <row r="46" spans="1:15" s="20" customFormat="1" ht="12.75">
      <c r="A46" s="52"/>
      <c r="B46" s="34" t="s">
        <v>0</v>
      </c>
      <c r="C46" s="34" t="s">
        <v>5</v>
      </c>
      <c r="D46" s="34" t="s">
        <v>4</v>
      </c>
      <c r="E46" s="15" t="s">
        <v>46</v>
      </c>
      <c r="F46" s="4">
        <v>4511</v>
      </c>
      <c r="G46" s="12">
        <v>204830.4</v>
      </c>
      <c r="H46" s="12"/>
      <c r="I46" s="2"/>
      <c r="J46" s="13">
        <v>53967</v>
      </c>
      <c r="K46" s="12">
        <f>G46+J46</f>
        <v>258797.4</v>
      </c>
      <c r="L46" s="12">
        <v>258797.4</v>
      </c>
      <c r="M46" s="12">
        <f>K46-L46</f>
        <v>0</v>
      </c>
      <c r="N46" s="14"/>
      <c r="O46" s="8"/>
    </row>
    <row r="47" spans="1:15" s="20" customFormat="1" ht="12.75">
      <c r="A47" s="52"/>
      <c r="B47" s="34" t="s">
        <v>5</v>
      </c>
      <c r="C47" s="34" t="s">
        <v>0</v>
      </c>
      <c r="D47" s="34" t="s">
        <v>3</v>
      </c>
      <c r="E47" s="15" t="s">
        <v>61</v>
      </c>
      <c r="F47" s="4">
        <v>4511</v>
      </c>
      <c r="G47" s="12">
        <v>247683.6</v>
      </c>
      <c r="H47" s="12"/>
      <c r="I47" s="2"/>
      <c r="J47" s="13">
        <v>31944</v>
      </c>
      <c r="K47" s="12">
        <f aca="true" t="shared" si="9" ref="K47:K53">G47+J47</f>
        <v>279627.6</v>
      </c>
      <c r="L47" s="12">
        <v>279627.6</v>
      </c>
      <c r="M47" s="12">
        <f aca="true" t="shared" si="10" ref="M47:M55">K47-L47</f>
        <v>0</v>
      </c>
      <c r="N47" s="14"/>
      <c r="O47" s="8"/>
    </row>
    <row r="48" spans="1:16" s="20" customFormat="1" ht="12.75">
      <c r="A48" s="53"/>
      <c r="B48" s="34" t="s">
        <v>5</v>
      </c>
      <c r="C48" s="34" t="s">
        <v>5</v>
      </c>
      <c r="D48" s="34" t="s">
        <v>3</v>
      </c>
      <c r="E48" s="15" t="s">
        <v>62</v>
      </c>
      <c r="F48" s="4">
        <v>4511</v>
      </c>
      <c r="G48" s="12">
        <v>1769.2</v>
      </c>
      <c r="H48" s="12"/>
      <c r="I48" s="2"/>
      <c r="J48" s="13">
        <v>2075.7</v>
      </c>
      <c r="K48" s="12">
        <f t="shared" si="9"/>
        <v>3844.8999999999996</v>
      </c>
      <c r="L48" s="12">
        <v>3844.9</v>
      </c>
      <c r="M48" s="12">
        <f t="shared" si="10"/>
        <v>0</v>
      </c>
      <c r="N48" s="14"/>
      <c r="O48" s="8"/>
      <c r="P48" s="35"/>
    </row>
    <row r="49" spans="1:15" s="20" customFormat="1" ht="45.75" customHeight="1">
      <c r="A49" s="6" t="s">
        <v>6</v>
      </c>
      <c r="B49" s="11" t="s">
        <v>3</v>
      </c>
      <c r="C49" s="11" t="s">
        <v>0</v>
      </c>
      <c r="D49" s="11" t="s">
        <v>5</v>
      </c>
      <c r="E49" s="4" t="s">
        <v>92</v>
      </c>
      <c r="F49" s="4">
        <v>4511</v>
      </c>
      <c r="G49" s="16">
        <v>74361.9</v>
      </c>
      <c r="H49" s="3"/>
      <c r="I49" s="1"/>
      <c r="J49" s="16">
        <v>-232.7</v>
      </c>
      <c r="K49" s="3">
        <f t="shared" si="9"/>
        <v>74129.2</v>
      </c>
      <c r="L49" s="3">
        <v>74129.1</v>
      </c>
      <c r="M49" s="12">
        <f t="shared" si="10"/>
        <v>0.09999999999126885</v>
      </c>
      <c r="N49" s="14"/>
      <c r="O49" s="8"/>
    </row>
    <row r="50" spans="1:16" ht="39" customHeight="1">
      <c r="A50" s="6" t="s">
        <v>6</v>
      </c>
      <c r="B50" s="11" t="s">
        <v>3</v>
      </c>
      <c r="C50" s="11" t="s">
        <v>0</v>
      </c>
      <c r="D50" s="11" t="s">
        <v>3</v>
      </c>
      <c r="E50" s="4" t="s">
        <v>51</v>
      </c>
      <c r="F50" s="4" t="s">
        <v>88</v>
      </c>
      <c r="G50" s="16">
        <v>100561.7</v>
      </c>
      <c r="H50" s="3"/>
      <c r="I50" s="39"/>
      <c r="J50" s="16"/>
      <c r="K50" s="3">
        <f t="shared" si="9"/>
        <v>100561.7</v>
      </c>
      <c r="L50" s="3">
        <v>100561.7</v>
      </c>
      <c r="M50" s="3">
        <f t="shared" si="10"/>
        <v>0</v>
      </c>
      <c r="N50" s="14"/>
      <c r="O50" s="8"/>
      <c r="P50" s="21" t="s">
        <v>9</v>
      </c>
    </row>
    <row r="51" spans="1:15" ht="60" customHeight="1">
      <c r="A51" s="6" t="s">
        <v>6</v>
      </c>
      <c r="B51" s="11" t="s">
        <v>7</v>
      </c>
      <c r="C51" s="11" t="s">
        <v>0</v>
      </c>
      <c r="D51" s="11" t="s">
        <v>70</v>
      </c>
      <c r="E51" s="4" t="s">
        <v>114</v>
      </c>
      <c r="F51" s="17">
        <v>4729</v>
      </c>
      <c r="G51" s="35">
        <v>247.6</v>
      </c>
      <c r="H51" s="40"/>
      <c r="I51" s="41"/>
      <c r="J51" s="42">
        <v>91.5</v>
      </c>
      <c r="K51" s="3">
        <f t="shared" si="9"/>
        <v>339.1</v>
      </c>
      <c r="L51" s="3">
        <v>339.1</v>
      </c>
      <c r="M51" s="3">
        <f t="shared" si="10"/>
        <v>0</v>
      </c>
      <c r="N51" s="14"/>
      <c r="O51" s="8"/>
    </row>
    <row r="52" spans="1:15" ht="63.75" customHeight="1">
      <c r="A52" s="6" t="s">
        <v>6</v>
      </c>
      <c r="B52" s="11" t="s">
        <v>7</v>
      </c>
      <c r="C52" s="11" t="s">
        <v>0</v>
      </c>
      <c r="D52" s="11" t="s">
        <v>77</v>
      </c>
      <c r="E52" s="4" t="s">
        <v>66</v>
      </c>
      <c r="F52" s="4">
        <v>4637</v>
      </c>
      <c r="G52" s="16">
        <v>10875.8</v>
      </c>
      <c r="H52" s="16"/>
      <c r="I52" s="1"/>
      <c r="J52" s="16"/>
      <c r="K52" s="3">
        <f t="shared" si="9"/>
        <v>10875.8</v>
      </c>
      <c r="L52" s="3">
        <v>10865</v>
      </c>
      <c r="M52" s="3">
        <f t="shared" si="10"/>
        <v>10.799999999999272</v>
      </c>
      <c r="N52" s="14"/>
      <c r="O52" s="8"/>
    </row>
    <row r="53" spans="1:16" ht="66.75" customHeight="1">
      <c r="A53" s="6" t="s">
        <v>6</v>
      </c>
      <c r="B53" s="11" t="s">
        <v>7</v>
      </c>
      <c r="C53" s="11" t="s">
        <v>0</v>
      </c>
      <c r="D53" s="11" t="s">
        <v>5</v>
      </c>
      <c r="E53" s="22" t="s">
        <v>95</v>
      </c>
      <c r="F53" s="4">
        <v>5113</v>
      </c>
      <c r="G53" s="16">
        <v>10000</v>
      </c>
      <c r="H53" s="16"/>
      <c r="I53" s="1"/>
      <c r="J53" s="16">
        <v>-1019.1</v>
      </c>
      <c r="K53" s="3">
        <f t="shared" si="9"/>
        <v>8980.9</v>
      </c>
      <c r="L53" s="3">
        <v>8728.047</v>
      </c>
      <c r="M53" s="3">
        <f t="shared" si="10"/>
        <v>252.85299999999916</v>
      </c>
      <c r="N53" s="14"/>
      <c r="O53" s="8"/>
      <c r="P53" s="21" t="s">
        <v>9</v>
      </c>
    </row>
    <row r="54" spans="1:15" s="20" customFormat="1" ht="72.75" customHeight="1">
      <c r="A54" s="6" t="s">
        <v>6</v>
      </c>
      <c r="B54" s="11" t="s">
        <v>7</v>
      </c>
      <c r="C54" s="11" t="s">
        <v>0</v>
      </c>
      <c r="D54" s="11" t="s">
        <v>1</v>
      </c>
      <c r="E54" s="22" t="s">
        <v>94</v>
      </c>
      <c r="F54" s="4">
        <v>5113</v>
      </c>
      <c r="G54" s="16">
        <v>15000</v>
      </c>
      <c r="H54" s="3"/>
      <c r="I54" s="1"/>
      <c r="J54" s="1">
        <v>-1039.8</v>
      </c>
      <c r="K54" s="3">
        <f>G54+J54</f>
        <v>13960.2</v>
      </c>
      <c r="L54" s="3">
        <v>13575.18</v>
      </c>
      <c r="M54" s="3">
        <f t="shared" si="10"/>
        <v>385.02000000000044</v>
      </c>
      <c r="N54" s="14"/>
      <c r="O54" s="8"/>
    </row>
    <row r="55" spans="1:15" s="20" customFormat="1" ht="60" customHeight="1">
      <c r="A55" s="6" t="s">
        <v>6</v>
      </c>
      <c r="B55" s="11" t="s">
        <v>7</v>
      </c>
      <c r="C55" s="11" t="s">
        <v>0</v>
      </c>
      <c r="D55" s="11" t="s">
        <v>76</v>
      </c>
      <c r="E55" s="22" t="s">
        <v>93</v>
      </c>
      <c r="F55" s="4">
        <v>4637</v>
      </c>
      <c r="G55" s="16">
        <v>5658.8</v>
      </c>
      <c r="H55" s="3"/>
      <c r="I55" s="1"/>
      <c r="J55" s="1">
        <v>1346.8</v>
      </c>
      <c r="K55" s="3">
        <f>G55+J55</f>
        <v>7005.6</v>
      </c>
      <c r="L55" s="3">
        <v>6262.149</v>
      </c>
      <c r="M55" s="3">
        <f t="shared" si="10"/>
        <v>743.451</v>
      </c>
      <c r="N55" s="14"/>
      <c r="O55" s="8"/>
    </row>
    <row r="56" spans="1:15" s="20" customFormat="1" ht="25.5" customHeight="1">
      <c r="A56" s="49" t="s">
        <v>80</v>
      </c>
      <c r="B56" s="49"/>
      <c r="C56" s="49"/>
      <c r="D56" s="49"/>
      <c r="E56" s="49"/>
      <c r="F56" s="11"/>
      <c r="G56" s="16">
        <f>G57+G58+G59+G60</f>
        <v>1743345</v>
      </c>
      <c r="H56" s="16" t="e">
        <f aca="true" t="shared" si="11" ref="H56:M56">H57+H58+H59+H60</f>
        <v>#REF!</v>
      </c>
      <c r="I56" s="16" t="e">
        <f t="shared" si="11"/>
        <v>#REF!</v>
      </c>
      <c r="J56" s="16">
        <f t="shared" si="11"/>
        <v>336134.9</v>
      </c>
      <c r="K56" s="16">
        <f t="shared" si="11"/>
        <v>2079479.9</v>
      </c>
      <c r="L56" s="16">
        <f t="shared" si="11"/>
        <v>2009549.05</v>
      </c>
      <c r="M56" s="16">
        <f t="shared" si="11"/>
        <v>69930.84999999986</v>
      </c>
      <c r="N56" s="18"/>
      <c r="O56" s="8"/>
    </row>
    <row r="57" spans="1:15" s="20" customFormat="1" ht="66.75" customHeight="1">
      <c r="A57" s="11" t="s">
        <v>7</v>
      </c>
      <c r="B57" s="11" t="s">
        <v>0</v>
      </c>
      <c r="C57" s="11" t="s">
        <v>0</v>
      </c>
      <c r="D57" s="11" t="s">
        <v>5</v>
      </c>
      <c r="E57" s="22" t="s">
        <v>116</v>
      </c>
      <c r="F57" s="6" t="s">
        <v>97</v>
      </c>
      <c r="G57" s="16">
        <v>1624525</v>
      </c>
      <c r="H57" s="16"/>
      <c r="I57" s="16"/>
      <c r="J57" s="16">
        <v>-8961.1</v>
      </c>
      <c r="K57" s="16">
        <f>G57+J57</f>
        <v>1615563.9</v>
      </c>
      <c r="L57" s="16">
        <v>1596053.8</v>
      </c>
      <c r="M57" s="16">
        <f>K57-L57</f>
        <v>19510.09999999986</v>
      </c>
      <c r="N57" s="18"/>
      <c r="O57" s="8" t="s">
        <v>98</v>
      </c>
    </row>
    <row r="58" spans="1:17" s="20" customFormat="1" ht="56.25" customHeight="1">
      <c r="A58" s="11" t="s">
        <v>59</v>
      </c>
      <c r="B58" s="11" t="s">
        <v>6</v>
      </c>
      <c r="C58" s="11" t="s">
        <v>5</v>
      </c>
      <c r="D58" s="11" t="s">
        <v>5</v>
      </c>
      <c r="E58" s="14" t="s">
        <v>72</v>
      </c>
      <c r="F58" s="11" t="s">
        <v>24</v>
      </c>
      <c r="G58" s="16"/>
      <c r="H58" s="16"/>
      <c r="I58" s="16"/>
      <c r="J58" s="3">
        <v>345096</v>
      </c>
      <c r="K58" s="16">
        <f>G58+J58</f>
        <v>345096</v>
      </c>
      <c r="L58" s="16">
        <v>294979.75</v>
      </c>
      <c r="M58" s="16">
        <f>K58-L58</f>
        <v>50116.25</v>
      </c>
      <c r="N58" s="18"/>
      <c r="O58" s="8" t="s">
        <v>101</v>
      </c>
      <c r="P58" s="36"/>
      <c r="Q58" s="20" t="s">
        <v>9</v>
      </c>
    </row>
    <row r="59" spans="1:16" s="20" customFormat="1" ht="51" customHeight="1">
      <c r="A59" s="11" t="s">
        <v>4</v>
      </c>
      <c r="B59" s="11" t="s">
        <v>3</v>
      </c>
      <c r="C59" s="11" t="s">
        <v>0</v>
      </c>
      <c r="D59" s="11" t="s">
        <v>4</v>
      </c>
      <c r="E59" s="4" t="s">
        <v>73</v>
      </c>
      <c r="F59" s="4">
        <v>4251</v>
      </c>
      <c r="G59" s="16">
        <v>116000</v>
      </c>
      <c r="H59" s="3"/>
      <c r="I59" s="1"/>
      <c r="J59" s="13"/>
      <c r="K59" s="16">
        <f>G59+J59</f>
        <v>116000</v>
      </c>
      <c r="L59" s="3">
        <v>115995.5</v>
      </c>
      <c r="M59" s="16">
        <f>K59-L59</f>
        <v>4.5</v>
      </c>
      <c r="N59" s="14"/>
      <c r="O59" s="8" t="s">
        <v>100</v>
      </c>
      <c r="P59" s="27"/>
    </row>
    <row r="60" spans="1:16" s="32" customFormat="1" ht="51.75" customHeight="1">
      <c r="A60" s="11" t="s">
        <v>5</v>
      </c>
      <c r="B60" s="11" t="s">
        <v>3</v>
      </c>
      <c r="C60" s="11" t="s">
        <v>0</v>
      </c>
      <c r="D60" s="11" t="s">
        <v>5</v>
      </c>
      <c r="E60" s="22" t="s">
        <v>71</v>
      </c>
      <c r="F60" s="19">
        <v>4637</v>
      </c>
      <c r="G60" s="16">
        <v>2820</v>
      </c>
      <c r="H60" s="16" t="e">
        <f>#REF!</f>
        <v>#REF!</v>
      </c>
      <c r="I60" s="16" t="e">
        <f>#REF!</f>
        <v>#REF!</v>
      </c>
      <c r="J60" s="16"/>
      <c r="K60" s="16">
        <f>G60+J60</f>
        <v>2820</v>
      </c>
      <c r="L60" s="16">
        <v>2520</v>
      </c>
      <c r="M60" s="16">
        <f>K60-L60</f>
        <v>300</v>
      </c>
      <c r="N60" s="16" t="e">
        <f>#REF!+#REF!+#REF!+#REF!+#REF!</f>
        <v>#REF!</v>
      </c>
      <c r="O60" s="8" t="s">
        <v>98</v>
      </c>
      <c r="P60" s="32" t="s">
        <v>9</v>
      </c>
    </row>
    <row r="61" spans="1:17" s="32" customFormat="1" ht="51.75" customHeight="1">
      <c r="A61" s="56" t="s">
        <v>82</v>
      </c>
      <c r="B61" s="11" t="s">
        <v>0</v>
      </c>
      <c r="C61" s="11" t="s">
        <v>0</v>
      </c>
      <c r="D61" s="11" t="s">
        <v>0</v>
      </c>
      <c r="E61" s="22" t="s">
        <v>81</v>
      </c>
      <c r="F61" s="19"/>
      <c r="G61" s="16">
        <f aca="true" t="shared" si="12" ref="G61:M61">G62+G63+G64+G65+G66+G67</f>
        <v>0</v>
      </c>
      <c r="H61" s="16">
        <f t="shared" si="12"/>
        <v>0</v>
      </c>
      <c r="I61" s="16">
        <f t="shared" si="12"/>
        <v>0</v>
      </c>
      <c r="J61" s="16">
        <f t="shared" si="12"/>
        <v>69596</v>
      </c>
      <c r="K61" s="16">
        <f t="shared" si="12"/>
        <v>69596</v>
      </c>
      <c r="L61" s="16">
        <f t="shared" si="12"/>
        <v>65724.9</v>
      </c>
      <c r="M61" s="16">
        <f t="shared" si="12"/>
        <v>3871.100000000002</v>
      </c>
      <c r="N61" s="16">
        <f>N62+N63+N64+N65+N66</f>
        <v>0</v>
      </c>
      <c r="O61" s="4" t="s">
        <v>98</v>
      </c>
      <c r="Q61" s="32" t="s">
        <v>9</v>
      </c>
    </row>
    <row r="62" spans="1:16" s="32" customFormat="1" ht="63.75" customHeight="1">
      <c r="A62" s="57"/>
      <c r="B62" s="11"/>
      <c r="C62" s="11"/>
      <c r="D62" s="11"/>
      <c r="E62" s="30" t="s">
        <v>104</v>
      </c>
      <c r="F62" s="28">
        <v>5113</v>
      </c>
      <c r="G62" s="13"/>
      <c r="H62" s="13"/>
      <c r="I62" s="13"/>
      <c r="J62" s="13">
        <v>18800</v>
      </c>
      <c r="K62" s="13">
        <f aca="true" t="shared" si="13" ref="K62:K67">G62+J62</f>
        <v>18800</v>
      </c>
      <c r="L62" s="13">
        <v>18166.2</v>
      </c>
      <c r="M62" s="13">
        <f aca="true" t="shared" si="14" ref="M62:M67">K62-L62</f>
        <v>633.7999999999993</v>
      </c>
      <c r="N62" s="16"/>
      <c r="O62" s="8"/>
      <c r="P62" s="32" t="s">
        <v>89</v>
      </c>
    </row>
    <row r="63" spans="1:15" s="32" customFormat="1" ht="54" customHeight="1">
      <c r="A63" s="58"/>
      <c r="B63" s="11"/>
      <c r="C63" s="11"/>
      <c r="D63" s="11"/>
      <c r="E63" s="31" t="s">
        <v>107</v>
      </c>
      <c r="F63" s="28">
        <v>4639</v>
      </c>
      <c r="G63" s="13"/>
      <c r="H63" s="13"/>
      <c r="I63" s="13"/>
      <c r="J63" s="13">
        <v>1050</v>
      </c>
      <c r="K63" s="13">
        <f t="shared" si="13"/>
        <v>1050</v>
      </c>
      <c r="L63" s="13">
        <v>1010</v>
      </c>
      <c r="M63" s="13">
        <f t="shared" si="14"/>
        <v>40</v>
      </c>
      <c r="N63" s="16"/>
      <c r="O63" s="8"/>
    </row>
    <row r="64" spans="1:16" s="32" customFormat="1" ht="108.75" customHeight="1">
      <c r="A64" s="29"/>
      <c r="B64" s="11"/>
      <c r="C64" s="11"/>
      <c r="D64" s="11"/>
      <c r="E64" s="30" t="s">
        <v>105</v>
      </c>
      <c r="F64" s="28" t="s">
        <v>85</v>
      </c>
      <c r="G64" s="13"/>
      <c r="H64" s="13"/>
      <c r="I64" s="13"/>
      <c r="J64" s="14">
        <v>41746</v>
      </c>
      <c r="K64" s="13">
        <f t="shared" si="13"/>
        <v>41746</v>
      </c>
      <c r="L64" s="13">
        <v>41548.7</v>
      </c>
      <c r="M64" s="13">
        <f t="shared" si="14"/>
        <v>197.3000000000029</v>
      </c>
      <c r="N64" s="16"/>
      <c r="O64" s="8"/>
      <c r="P64" s="32" t="s">
        <v>9</v>
      </c>
    </row>
    <row r="65" spans="1:15" s="32" customFormat="1" ht="59.25" customHeight="1">
      <c r="A65" s="29"/>
      <c r="B65" s="11"/>
      <c r="C65" s="11"/>
      <c r="D65" s="11"/>
      <c r="E65" s="30" t="s">
        <v>109</v>
      </c>
      <c r="F65" s="28">
        <v>4639</v>
      </c>
      <c r="G65" s="13"/>
      <c r="H65" s="13"/>
      <c r="I65" s="13"/>
      <c r="J65" s="14">
        <v>1200</v>
      </c>
      <c r="K65" s="13">
        <f t="shared" si="13"/>
        <v>1200</v>
      </c>
      <c r="L65" s="13">
        <v>1200</v>
      </c>
      <c r="M65" s="13">
        <f t="shared" si="14"/>
        <v>0</v>
      </c>
      <c r="N65" s="16"/>
      <c r="O65" s="8"/>
    </row>
    <row r="66" spans="1:15" s="32" customFormat="1" ht="76.5" customHeight="1">
      <c r="A66" s="29"/>
      <c r="B66" s="11"/>
      <c r="C66" s="11"/>
      <c r="D66" s="11"/>
      <c r="E66" s="31" t="s">
        <v>106</v>
      </c>
      <c r="F66" s="28">
        <v>4729</v>
      </c>
      <c r="G66" s="13"/>
      <c r="H66" s="13"/>
      <c r="I66" s="13"/>
      <c r="J66" s="14">
        <v>3800</v>
      </c>
      <c r="K66" s="13">
        <f t="shared" si="13"/>
        <v>3800</v>
      </c>
      <c r="L66" s="13">
        <v>3800</v>
      </c>
      <c r="M66" s="13">
        <f t="shared" si="14"/>
        <v>0</v>
      </c>
      <c r="N66" s="16"/>
      <c r="O66" s="8"/>
    </row>
    <row r="67" spans="1:15" s="32" customFormat="1" ht="72.75" customHeight="1">
      <c r="A67" s="29"/>
      <c r="B67" s="11"/>
      <c r="C67" s="11"/>
      <c r="D67" s="11"/>
      <c r="E67" s="31" t="s">
        <v>108</v>
      </c>
      <c r="F67" s="28">
        <v>4639</v>
      </c>
      <c r="G67" s="13"/>
      <c r="H67" s="13"/>
      <c r="I67" s="13"/>
      <c r="J67" s="14">
        <v>3000</v>
      </c>
      <c r="K67" s="13">
        <f t="shared" si="13"/>
        <v>3000</v>
      </c>
      <c r="L67" s="13">
        <v>0</v>
      </c>
      <c r="M67" s="13">
        <f t="shared" si="14"/>
        <v>3000</v>
      </c>
      <c r="N67" s="16"/>
      <c r="O67" s="8" t="s">
        <v>99</v>
      </c>
    </row>
    <row r="68" spans="1:15" s="32" customFormat="1" ht="26.25" customHeight="1">
      <c r="A68" s="11"/>
      <c r="B68" s="11"/>
      <c r="C68" s="11"/>
      <c r="D68" s="11"/>
      <c r="E68" s="4" t="s">
        <v>50</v>
      </c>
      <c r="F68" s="4"/>
      <c r="G68" s="3">
        <f aca="true" t="shared" si="15" ref="G68:M68">G61+G56+G33+G27+G26+G6</f>
        <v>9860647.700000001</v>
      </c>
      <c r="H68" s="3" t="e">
        <f t="shared" si="15"/>
        <v>#REF!</v>
      </c>
      <c r="I68" s="3" t="e">
        <f t="shared" si="15"/>
        <v>#REF!</v>
      </c>
      <c r="J68" s="3">
        <f t="shared" si="15"/>
        <v>507059.9</v>
      </c>
      <c r="K68" s="3">
        <f t="shared" si="15"/>
        <v>10367707.600000001</v>
      </c>
      <c r="L68" s="3">
        <f t="shared" si="15"/>
        <v>10277356.423</v>
      </c>
      <c r="M68" s="3">
        <f t="shared" si="15"/>
        <v>90351.17699999988</v>
      </c>
      <c r="N68" s="3" t="e">
        <f>N60+N59+N58+N56+N27+#REF!+N6</f>
        <v>#REF!</v>
      </c>
      <c r="O68" s="8" t="s">
        <v>9</v>
      </c>
    </row>
    <row r="69" spans="1:15" ht="12.75">
      <c r="A69" s="54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</row>
    <row r="70" spans="1:15" ht="160.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</row>
  </sheetData>
  <sheetProtection/>
  <mergeCells count="24">
    <mergeCell ref="A2:O2"/>
    <mergeCell ref="L3:L4"/>
    <mergeCell ref="K3:K4"/>
    <mergeCell ref="J3:J4"/>
    <mergeCell ref="A1:O1"/>
    <mergeCell ref="H3:H4"/>
    <mergeCell ref="A3:A4"/>
    <mergeCell ref="B3:B4"/>
    <mergeCell ref="C3:C4"/>
    <mergeCell ref="D3:D4"/>
    <mergeCell ref="A56:E56"/>
    <mergeCell ref="A28:A30"/>
    <mergeCell ref="A40:A41"/>
    <mergeCell ref="A42:A44"/>
    <mergeCell ref="A45:A48"/>
    <mergeCell ref="A69:O70"/>
    <mergeCell ref="A36:A38"/>
    <mergeCell ref="A61:A63"/>
    <mergeCell ref="E3:E4"/>
    <mergeCell ref="O3:O4"/>
    <mergeCell ref="I3:I4"/>
    <mergeCell ref="G3:G4"/>
    <mergeCell ref="F3:F4"/>
    <mergeCell ref="M3:M4"/>
  </mergeCells>
  <printOptions/>
  <pageMargins left="0.16" right="0.17" top="0.38" bottom="0.23" header="0.24" footer="0.1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Hashvapahutjun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Astxik</dc:creator>
  <cp:keywords/>
  <dc:description/>
  <cp:lastModifiedBy>govadmin</cp:lastModifiedBy>
  <cp:lastPrinted>2017-01-23T11:59:47Z</cp:lastPrinted>
  <dcterms:created xsi:type="dcterms:W3CDTF">2008-04-28T11:21:36Z</dcterms:created>
  <dcterms:modified xsi:type="dcterms:W3CDTF">2017-02-06T06:57:22Z</dcterms:modified>
  <cp:category/>
  <cp:version/>
  <cp:contentType/>
  <cp:contentStatus/>
</cp:coreProperties>
</file>