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4800" activeTab="2"/>
  </bookViews>
  <sheets>
    <sheet name="Лист1" sheetId="1" r:id="rId1"/>
    <sheet name="BJ-2010" sheetId="2" r:id="rId2"/>
    <sheet name="bj-2008" sheetId="3" r:id="rId3"/>
  </sheets>
  <definedNames/>
  <calcPr fullCalcOnLoad="1"/>
</workbook>
</file>

<file path=xl/sharedStrings.xml><?xml version="1.0" encoding="utf-8"?>
<sst xmlns="http://schemas.openxmlformats.org/spreadsheetml/2006/main" count="501" uniqueCount="228">
  <si>
    <t>03</t>
  </si>
  <si>
    <t>04</t>
  </si>
  <si>
    <t>05</t>
  </si>
  <si>
    <t>06</t>
  </si>
  <si>
    <t>08</t>
  </si>
  <si>
    <t>02</t>
  </si>
  <si>
    <t>01</t>
  </si>
  <si>
    <t>10</t>
  </si>
  <si>
    <t>09</t>
  </si>
  <si>
    <t>&lt;&lt;Գյումրու Վ. Աճեմյանի անվ. դրամատիկական թատրոն&gt;&gt; ՊՈԱԿ</t>
  </si>
  <si>
    <t xml:space="preserve">ք. Գյումրի, Աճեմյան 2 </t>
  </si>
  <si>
    <t xml:space="preserve">Մայրության և գեղեցկության տոն </t>
  </si>
  <si>
    <t xml:space="preserve">Երիտասարդ նկարիչների միջազգային 3-րդ պլեներ </t>
  </si>
  <si>
    <t>Գյումրու Ֆրիտյոֆ Նանսենի անվան երեխաների խնամքի և
պաշտպանության N2 գիշերօթիկ հաստատություն ՊՈԱԿ</t>
  </si>
  <si>
    <t xml:space="preserve">&lt;&lt;100 տարի անց &gt;&gt; միջոցառում </t>
  </si>
  <si>
    <t xml:space="preserve">&lt;&lt;Շիրակ-Ջավախք&gt;&gt; մշակութային օր </t>
  </si>
  <si>
    <t xml:space="preserve">&lt;&lt;Շիրակ-Արցախ&gt;&gt; մշակութային օր </t>
  </si>
  <si>
    <t>Պետական հիմնարկների և կազմակերպությունների աշխատողների սոցիալական փաթեթով ապահովում</t>
  </si>
  <si>
    <t>Մշակույթ</t>
  </si>
  <si>
    <t>Ա</t>
  </si>
  <si>
    <t>Բ</t>
  </si>
  <si>
    <t>Գ</t>
  </si>
  <si>
    <t>Գյումրու թիվ 1 արհեստագործական պետական ուսումնարանե
ՊՈԱԿ-ում սահմանափակ կարողություններ ունեցող
ուսանողների համար անհրաժեշտ հարմարություններով
(սանդուղքներ, թեքահարթակներ, բազրիքներ, վերելակներ)
համալրման աշխատանքներ</t>
  </si>
  <si>
    <t>«Գյումրու թիվ 3 արհեստագործական պետական ուսումնարանե
ՊՈԱԿ-ի վերակառուցման աշխատանքներ</t>
  </si>
  <si>
    <t>«Ամասիայի արհեստագործական պետական ուսումնարանե
ՊՈԱԿ-ի վերակառուցման աշխատանքներ</t>
  </si>
  <si>
    <t xml:space="preserve">Աճի % </t>
  </si>
  <si>
    <t>Բաժին</t>
  </si>
  <si>
    <t>Դաս</t>
  </si>
  <si>
    <t>ԸՆԴԱՄԵՆԸ ՇԻՐԱԿԻ ՄԱՐԶ</t>
  </si>
  <si>
    <t>2017թ. հաստատված     /հազ. դրամ/</t>
  </si>
  <si>
    <t>2018թ. հաստատված     /հազ. դրամ/</t>
  </si>
  <si>
    <t>03. Կառավարման ապարատ</t>
  </si>
  <si>
    <t>Աշխատողների աշխատավարձեր և հավելավճարներ</t>
  </si>
  <si>
    <t>Ապահովագրական ծախսեր</t>
  </si>
  <si>
    <t>"Շիրակի մարզի երկրագիտական թանգարան"  ՊՈԱԿ</t>
  </si>
  <si>
    <t>Այլ կապիտալ դրամաշնորհներ</t>
  </si>
  <si>
    <t xml:space="preserve">Ամասիա-Պաղակն-Զորակերտ </t>
  </si>
  <si>
    <t>ՀՀ Շիրակի ԳԱՄԿ  /Դրամաշնորհ/</t>
  </si>
  <si>
    <t>"Շիրակի մարզային գրադարան" ՊՈԱԿ</t>
  </si>
  <si>
    <t>"Շիրակ" թերթ</t>
  </si>
  <si>
    <t>Խումբ</t>
  </si>
  <si>
    <t xml:space="preserve">Ծրագրերի անվանումները </t>
  </si>
  <si>
    <t>Աճ, նվազում(-) 2017թ. նկատմամբ</t>
  </si>
  <si>
    <t>2014թ. բյուջե</t>
  </si>
  <si>
    <t>ԸՆԴԱՄԵՆԸ ՇԻՐԱԿԻ ՄԱՐԶ, այդ թվում՝</t>
  </si>
  <si>
    <t>ՀՀ ՇԻՐԱԿԻ ՄԱՐԶՊԵՏԱՐԱՆԻ ՊԱՏՎԻՐԱՏՎՈՒԹՅԱՄԲ, ԸՆԴԱՄԵՆԸ, այդ թվում`</t>
  </si>
  <si>
    <t>Այլ վարձատրություններ</t>
  </si>
  <si>
    <t>Էներգետիկ ծառայություններ</t>
  </si>
  <si>
    <t>Կոմունալ ծառայություններ</t>
  </si>
  <si>
    <t>Կապի ծառայություններ</t>
  </si>
  <si>
    <t>Գործուղումների և շրջագայությունների ծախսեր</t>
  </si>
  <si>
    <t>Համակարգչային ծառայություններ</t>
  </si>
  <si>
    <t>Տեղեկատվական ծառայություններ</t>
  </si>
  <si>
    <t>Ներկայացուցչական ծախսեր</t>
  </si>
  <si>
    <t>Մասնագիտական ծառայություններ</t>
  </si>
  <si>
    <t>Գրասենյակային նյութեր և հագուստ</t>
  </si>
  <si>
    <t>Տրանսպորտային նյութեր</t>
  </si>
  <si>
    <t>Կենցաղային և հանրային սննդի նյութեր</t>
  </si>
  <si>
    <t>Այլ նպաստներ բյուջեից</t>
  </si>
  <si>
    <t>ԿՐԹՈՒԹՅՈՒՆ,  ընդամենը,  այդ թվում</t>
  </si>
  <si>
    <t xml:space="preserve">01.Նախադպրոցական կրթություն </t>
  </si>
  <si>
    <t xml:space="preserve"> Երեկոյան ուսուցում</t>
  </si>
  <si>
    <t>01.Հիմնական ընդհանուր կրթություն</t>
  </si>
  <si>
    <t>01.Միջնակարգ /լրիվ/ ընդհանուր կրթություն</t>
  </si>
  <si>
    <t>Հանրակրթական ուսուցում</t>
  </si>
  <si>
    <t>01.Տարրական  ընդհանուր կրթություն</t>
  </si>
  <si>
    <t>02.Հիմնական ընդհանուր կրթություն</t>
  </si>
  <si>
    <t>02.Միջնակարգ /լրիվ/ ընդհանուր կրթություն</t>
  </si>
  <si>
    <t xml:space="preserve"> Հատուկ կրթություն</t>
  </si>
  <si>
    <t>03. Տարրական ընդհանուր կրթություն</t>
  </si>
  <si>
    <t>04,Հիմնական ընդհանուր կրթություն</t>
  </si>
  <si>
    <t>02.Արտադպրոցական դաստիարակություն</t>
  </si>
  <si>
    <t xml:space="preserve"> Ներառական կրթություն </t>
  </si>
  <si>
    <t>04.Տարրական  ընդհանուր կրթություն</t>
  </si>
  <si>
    <t>05.Հիմնական ընդհանուր կրթություն</t>
  </si>
  <si>
    <t>05.Միջնակարգ /լրիվ/ ընդհանուր կրթություն</t>
  </si>
  <si>
    <t>Ատեստավորման միջոցով որակավորում ստացած ուսուցիչներին հավելավճարների տրամադրում</t>
  </si>
  <si>
    <t>12. Հանրակրթական դպրոցների մանկավարժներին և դպրոցահասակ երեխաներին տրանսպորտային ծառայությունների մատուցում</t>
  </si>
  <si>
    <t>01.Թանգարանային ծառայություններ և ցուցահանդեսներ,այդ թվում`</t>
  </si>
  <si>
    <t xml:space="preserve">09.Երաժշտարվեստի և պարարվեստի համերգներ, այդ թվում` </t>
  </si>
  <si>
    <t>03. Մշակութային միջոցառումների իրականացում, այդ թվում՝</t>
  </si>
  <si>
    <t xml:space="preserve"> 05.Մարզային նշանակության ավտոճանապարհների ձմեռային պահպանում, ընթացիկ պահպանում և շահագործում</t>
  </si>
  <si>
    <t>ՀՀ ԿՐԹՈՒԹՅԱՆ ԵՎ ԳԻՏՈՒԹՅԱՆ  ՆԱԽԱՐԱՐՈՒԹՅՈՒՆ, ԸՆԴԱՄԵՆԸ, այդ թվում`</t>
  </si>
  <si>
    <t>ԱՅԼ ԿԱՏԱՐՈՂՆԵՐ, այդ թվում`</t>
  </si>
  <si>
    <t>ՀՀ ՏՐԱՆՍՊՈՐՏԻ ԵՎ ԿԱՊԻ ՆԱԽԱՐԱՐՈՒԹՅՈՒՆ, ԸՆԴԱՄԵՆԸ, այդ թվում`</t>
  </si>
  <si>
    <t xml:space="preserve">02. Պետական նշ. ավտոճանապարհների  հիմնանորոգում, այդ թվում` </t>
  </si>
  <si>
    <t>1.2 Հանրապետական նշանակության ավտոճանապարհներ</t>
  </si>
  <si>
    <t>Հ-32 Գյումրի-Կապս-Ամասիա-Մ1</t>
  </si>
  <si>
    <t>1.3  Մարզային նշանակության ավտոճանապարհներ</t>
  </si>
  <si>
    <t>Հ-275 Հոռոմ-Սարատակ-Լուսակերտ</t>
  </si>
  <si>
    <t>Մարալիկի 9 կիսակառույց բ/շ ավարտում</t>
  </si>
  <si>
    <t>"Գյումրու  երեխաների տուն" ՊՈԱԿ</t>
  </si>
  <si>
    <t>"Գյումրու տուն-ինտերնատ" ՊՈԱԿ</t>
  </si>
  <si>
    <t>ՀՀ ԷԿՈՆՈՄԻԿԱՅԻ ՆԱԽԱՐԱՐՈՒԹՅՈՒՆ,ԸՆԴԱՄԵՆԸ,այդ թվում՝</t>
  </si>
  <si>
    <t>08. Գյումրու տեխնոպարկի գործունեության իրականացման ծրագիր, ընթացիկ ծախսեր</t>
  </si>
  <si>
    <t>ՀՀ ԳՅՈՒՂԱՏՆՏԵՍՈՒԹՅԱՆ ՆԱԽԱՐԱՐՈՒԹՅՈՒՆ,  ԸՆԴԱՄԵՆԸ,այդ թվում</t>
  </si>
  <si>
    <t xml:space="preserve">Գյուղական խորհրդատվական ծառայություններ, այդ թվում` </t>
  </si>
  <si>
    <t>ՀՀ ԲՆԱՊԱՀՊԱՆՈՒԹՅԱՆ ՆԱԽԱՐԱՐՈՒԹՅՈՒՆ,  ԸՆԴԱՄԵՆԸ,այդ թվում</t>
  </si>
  <si>
    <t>ՀՀ ՄՇԱԿՈՒՅԹԻ ՆԱԽԱՐԱՐՈՒԹՅՈՒՆ,  ԸՆԴԱՄԵՆԸ,այդ թվում</t>
  </si>
  <si>
    <t>07."Գյումրու Վ. Աճեմյանի անվան պետական դրամատիկական թատրոն" ՊՈԱԿ</t>
  </si>
  <si>
    <t>Մարզային մամուլ, այդ թվում՝</t>
  </si>
  <si>
    <t>"Կումայրի" թերթ</t>
  </si>
  <si>
    <t>ՀԱՅԱՍՏԱՆԻ ՀԱՆՐԱՅԻՆ ՀԵՌՈՒՍՏԱԸՆԿԵՐՈՒԹՅԱՆ ԽՈՐՀՈՒՐԴ,այդ թվում</t>
  </si>
  <si>
    <t>"Շիրակի հանրային հեռուստառադիո" ՓԲԸ /Դրամաշնորհ/</t>
  </si>
  <si>
    <t>04.Երաժշտական և արվեստի դպրոցներում ազգային, փողային և լարային նվագարանների գծով ուսուցում</t>
  </si>
  <si>
    <t xml:space="preserve">05.Երաժշտական և արվեստի դպրոցներում ազգային, փողային և լարային նվագարանների գծով ուսուցում </t>
  </si>
  <si>
    <t>Շիրակի մարզի Հայկավանի կոյուղու դիտահորերի վերանորոգում, Աղինի և Առափի-ի նոր կոյուղագծերի կառուցում</t>
  </si>
  <si>
    <t>"Արփի լիճ" ազգային պարկի պահպանման ծառայություններ</t>
  </si>
  <si>
    <t>"Եղեգան փող" թերթ</t>
  </si>
  <si>
    <t>ՀՀ ՔԱՂԱՔԱՇԻՆՈՒԹՅԱՆ ՆԱԽԱՐԱՐՈՒԹՅՈՒՆ, ԸՆԴԱՄԵՆԸ, այդ թվում`</t>
  </si>
  <si>
    <t>ՀՀ ԱՇԽԱՏԱՆՔԻ ԵՎ ՍՈՑԻԱԼԱԿԱՆ ՀԱՐՑԵՐԻ ՆԱԽԱՐԱՐՈՒԹՅՈՒՆ,ԸՆԴԱՄԵՆԸ,այդ թվում՝</t>
  </si>
  <si>
    <t xml:space="preserve">ՀՀ  ՏԱՐԱԾՔԱՅԻՆ ԿԱՌԱՎԱՐՄԱՆ ՆԱԽԱՐԱՐՈՒԹՅԱՆ ՋՐԱՅԻՆ ՏՆՏԵՍՈՒԹՅԱՆ ՊԵՏԱԿԱՆ ԿՈՄԻՏԵ, ԸՆԴԱՄԵՆԸ, այդ թվում </t>
  </si>
  <si>
    <t xml:space="preserve"> Քաղաքացիական, դատական և  այլ ծառայողների պարգևատրում</t>
  </si>
  <si>
    <t>Գույքի և սարքավորումների վարձակալություն</t>
  </si>
  <si>
    <t>Շենքերի և կառույցների ընթացիկ նորոգում և պահպանում</t>
  </si>
  <si>
    <t>Մեքենաների և սարքավորումների ընթացիկ նորոգում և
պահպանում</t>
  </si>
  <si>
    <t xml:space="preserve">Հարկեր, պարտադիր վճարներ և տույժեր, որոնք
կառավարման տար եր մակարդակների կողմից կիրառվում
են միմյանց նկատմամբ </t>
  </si>
  <si>
    <t>11.Գործադիր իշխանության, պետական կառավարման հանրապետական և տարածքային կառավարման մարմինների կարողությունների զարգացում</t>
  </si>
  <si>
    <t>Գործադիր իշխանության, պետական կառավարման հանրապետական և տարածքային
կառավարման մարմինների կարողությունների զարգացում</t>
  </si>
  <si>
    <t xml:space="preserve"> Միջին մասնագիտական ուսումնական հաստատությունների հիմնանորոգում /շենքերի և շինությունների կապիտալ վերանորոգում, Նախագծահետազոտական ծախսեր/</t>
  </si>
  <si>
    <t>Ընթացիկ սուբվենցիաներ համայնքներին</t>
  </si>
  <si>
    <t>Ընթացիկ դրամաշնորհներ պետական և համայնքային ոչ առևտրային կազմակերպություններին</t>
  </si>
  <si>
    <t>Սոցիալապես անապահով ընտանիքների երեխաների դասագրքերի վարձավճարների փոխհատուցում</t>
  </si>
  <si>
    <t>"Գյումրու քաղ. կենցաղի և ժող. ճարտարապետության թանգարան" ՊՈԱԿ</t>
  </si>
  <si>
    <t>"Գյումրու ժող. գործիքների պետական նվագախումբ" ՊՈԱԿ</t>
  </si>
  <si>
    <t>05."Գյումրու պետական ճարտարագիտական քոլեջ" ՊՈԱԿ հիմնանորոգում</t>
  </si>
  <si>
    <t>Շենքերի և շինությունների կապիտալ վերանորոգում, Նախագծահետազոտական ծախսեր/</t>
  </si>
  <si>
    <t>Շենքերի և շինությունների շինարարություն</t>
  </si>
  <si>
    <t>Այլընտրանքային ծառայության ապահովում /Ընթացիկ դրամաշնորհներ պետական և համայնքային ոչ առևտրային
կազմակերպություններին/</t>
  </si>
  <si>
    <t>45. «Մասնագիտական կրթության և ուսուցման (ՄԿՈՒ)
բարեփոխման շարունակություն և զբաղվածության
հայեցակարգի մշակումե ծրագրի շրջանակներում նախնական
մասնագիտական (արհեստագործական) և միջին
մասնագիտական ուսումնական հաստատությունների  hիմնանորոգում /շենքերի և շինությունների կապիտալ վերանորոգում/, այդ թվում`</t>
  </si>
  <si>
    <t>Ձիթհանքովի դպրոց, ջեռուցում</t>
  </si>
  <si>
    <t>"Գյումրու համայնքի երեխաների սոցիալական հոգածության կենտրոն" ՊՈԱԿ</t>
  </si>
  <si>
    <t>"Հաշմանդամների աշխատանքային վերականգնման Գյումրու կենտրոն" ՊՈԱԿ</t>
  </si>
  <si>
    <t>Դոտացիա  Շիրակի մարզի համայնքներին</t>
  </si>
  <si>
    <t xml:space="preserve"> Կրթական օբյեկտների հիմնանորոգում /շենքերի և շինությունների կապիտալ վերանորոգում, Նախագծահետազոտական ծախսեր/</t>
  </si>
  <si>
    <t xml:space="preserve">Մշակութային օμյեկտների հիմնանորոգում , այդ թվում` </t>
  </si>
  <si>
    <t>Երկրաշարժի հետևանքով անօթևան մնացած ընտանիքների բնակարանային ապահովում</t>
  </si>
  <si>
    <t>02. Կրթական օբյեկտների հիմնանորոգում /շենքերի և շինությունների կապիտալ վերանորոգում/, այդ թվում`</t>
  </si>
  <si>
    <t>05. Կրթական օբյեկտների շինարարություն /շենքերի և շինությունների շինարարություն/, այդ թվում`</t>
  </si>
  <si>
    <t xml:space="preserve">02.Երկրաշարժի հետևանքով անօթևան մնացած ընտանիքների համար բնակարանային շինարարություն, այդ թվում` </t>
  </si>
  <si>
    <t>"Գյումրու երեխաների խնամքի և պաշտպանության թ.1 գիշերօթիկ հաստատություն" ՊՈԱԿ</t>
  </si>
  <si>
    <t>ՀՀ 2018թթ. հաստատված բյուջեներով Շիրակի մարզին հատկացված ֆինանսական միջոցների վերաբերյալ</t>
  </si>
  <si>
    <t>"Գյումրու սիմֆոնիկ պետական նվագախումբ" ՊՈԱԿ</t>
  </si>
  <si>
    <t>ք. Գյումրիի ՀՀ ԳԱԱ Ա. Նազարյանի անվան երկրաֆիզիկայի և ինժեներային սեյսմաբանության ինստիտուտի անավարտ շենքի ավարտում</t>
  </si>
  <si>
    <t>"Տուֆաշխարհի առօրյա" թերթ</t>
  </si>
  <si>
    <t>ՀՀ կառ. պահուստային ֆոնդ</t>
  </si>
  <si>
    <t>ՀՀ ՇԻՐԱԿԻ ՄԱՐԶ</t>
  </si>
  <si>
    <t>Սպանդարյան-Արևշատ- Մեծ մանթաշ /Արթիկ/</t>
  </si>
  <si>
    <t>Ն. Աղբալյանի անվան վարժարան</t>
  </si>
  <si>
    <t>02."Շիրակի մարզային գրադարան" ՊՈԱԿ</t>
  </si>
  <si>
    <t>գ.Ամասիայի միջն. դպրոց</t>
  </si>
  <si>
    <t>գ.Պեմզաշենի միջն. դպրոց</t>
  </si>
  <si>
    <t>գ. Մեղրաշենի միջն. դպրոց</t>
  </si>
  <si>
    <t>Մարալիկի թ. 2  դպրոց</t>
  </si>
  <si>
    <t>Արհեստագործական դպրոց</t>
  </si>
  <si>
    <t>ՀՀ ՇԻՐԱԿԻ ՄԱՐԶՊԵՏԱՐԱՆ, ԸՆԴԱՄԵՆԸ, այդ թվում`</t>
  </si>
  <si>
    <t>Թորոս գյուղի միջն. դպրոց</t>
  </si>
  <si>
    <t>01. Երեկոյան ուսուցում</t>
  </si>
  <si>
    <t xml:space="preserve">Հանրակրթական ուսուցում, այդ թվում </t>
  </si>
  <si>
    <t>01.Տարրական կրթություն</t>
  </si>
  <si>
    <t>02.Թերի միջնակարգ կրթություն</t>
  </si>
  <si>
    <t>02.Լրիվ միջնակարգ կրթություն</t>
  </si>
  <si>
    <t xml:space="preserve"> Հատուկ կրթություն, այդ թվում` </t>
  </si>
  <si>
    <t>03. Տարրական կրթություն</t>
  </si>
  <si>
    <t>04.Թերի միջնակարգ կրթություն</t>
  </si>
  <si>
    <t>01.Արտադպրոցական դաստիարակություն</t>
  </si>
  <si>
    <t>01.Նախնական մասնագիտական /արհեստագործական/ կրթություն</t>
  </si>
  <si>
    <t xml:space="preserve">02.Պետական աջակցություն թանգարաններին, այդ թվում` </t>
  </si>
  <si>
    <t xml:space="preserve">04.Պետական աջակցություն համերգային կազմակերպություններին, այդ թվում` </t>
  </si>
  <si>
    <t xml:space="preserve">05.Պետական աջակցություն մշակութային միջոցառումների իրականացմանը </t>
  </si>
  <si>
    <t>08. Մարզային նշանակության ավտոճանապարհների ձմեռային պահպանում, ընթացիկ պահպանում և շահագործում</t>
  </si>
  <si>
    <t xml:space="preserve">1.2. Հանրապետական նշ. ավտոճանապարհների  հիմնանորոգում, այդ թվում` </t>
  </si>
  <si>
    <t>Հ-32 Գյումրի - Կապս - Ամասիա - ՊԽ/Մ-1/ հատված Գյումրի - Կապս</t>
  </si>
  <si>
    <t>Հ-17Արմավիր - Իսահակյան  - Գյումրի կմ2+400-կմ9+425</t>
  </si>
  <si>
    <t>1.3.Մարզային նշանակության ավտոճանապարհներ</t>
  </si>
  <si>
    <t>Անուշավան-Արթիկ /Արթիկ/</t>
  </si>
  <si>
    <t>Տ-7-58 Մարալիկ-Սառնաղբյուր</t>
  </si>
  <si>
    <t>գ.Բավրայի միջն. դպրոցի հիմնանորոգում</t>
  </si>
  <si>
    <t>"Գյումրու թ.6 միջն. դպրոց" ՊՈԱԿ - ի նիստերի դահլիճին վերանորոգում</t>
  </si>
  <si>
    <t>Գյումրու թ.1 դպրոցի մարզադահլիճի կառուցում</t>
  </si>
  <si>
    <t xml:space="preserve">10.Ավագ դպրոցների հիմնանորոգում, այդ թվում` </t>
  </si>
  <si>
    <t>Գյումրու թ.12 դպրոց</t>
  </si>
  <si>
    <t>Գյումրու թ.3 դպրոց</t>
  </si>
  <si>
    <t>Գյումրու թ.45 դպրոց</t>
  </si>
  <si>
    <t>04. Բնակարանային ապահովում ԲԳՎ տրամադրման միջոցով</t>
  </si>
  <si>
    <t>10. "Գյումրու "Հույս" մանկատուն" ՊՈԱԿ /պետական աջակցություն/</t>
  </si>
  <si>
    <t>10. "Գյումրու երեխաների տուն" ՊՈԱԿ / պետական աջակցություն/</t>
  </si>
  <si>
    <t>06. "Գյումրու տուն - ինտերնատ" ՊՈԱԿ / պետական աջակցություն/</t>
  </si>
  <si>
    <t>ՀՀ ԿԱՌԱՎԱՐՈՒԹՅԱՆՆ ԱՌԸՆԹԵՐ ԱԶԳԱՅԻՆ ԱՆՎՏԱՆԳՈՒԹՅԱՆ ԾԱՌԱՅՈՒԹՅՈՒՆ,   այդ թվում`</t>
  </si>
  <si>
    <t>01.Ղուկասյանի  N 5090 զորամասի վերանորոգում</t>
  </si>
  <si>
    <t>09.Գերմանիայի զարգացման վարկերի բանկի աջակցությամբ իրականացվող Շիրակի մարզի ջրամատակարարման և ջրահեռացման համակարգերի վերականգնման ծրագիր            /կապ. ծախսեր /</t>
  </si>
  <si>
    <t>13. Գերմանիայի զարգացման վարկերի բանկի աջակցությամբ  Շիրակի մարզի ջրամատակարարման և ջրահեռացման համակարգերի վերականգնման դրամաշնորհային ծրագիր      / կապ. ծախսեր /</t>
  </si>
  <si>
    <t xml:space="preserve">17. Ամասիայի տարածաշրջանային անասնաբուժական լաբորատորիա, այդ թվում` </t>
  </si>
  <si>
    <t>02.Անտառային պետական մոնիտորինգի անցկացում /դրամաշնորհ/, որից</t>
  </si>
  <si>
    <t>ՀՀ ԱՌԵՎՏՐԻ ԵՎ ՏՆՏԵՍԱԿԱՆ ԶԱՐԳԱՑՄԱՆ ՆԱԽԱՐԱՐՈՒԹՅՈՒՆ,  ԸՆԴԱՄԵՆԸ,այդ թվում</t>
  </si>
  <si>
    <t>"Շիրակի գյուղատնտեսության աջակցության մարզային կենտրոն" ՊՓԲԸ</t>
  </si>
  <si>
    <t>Մեղրաշեն-Փանիկ-Անուշավան-Գետափ /Արթիկ/</t>
  </si>
  <si>
    <t>ՀՀ ՔԱՂԱՔԱՇԻՆՈՒԹՅԱՆ ՆԱԽԱՐԱՐՈՒԹՅՈՒՆ, ԸՆԴԱՄԵՆԸ, այդ թվում`*</t>
  </si>
  <si>
    <t>գ. Մուսայելյանի միջն. դպրոց /Աշոցք/</t>
  </si>
  <si>
    <t>32.12-ամյա կրթության անցման կապակցությամբ 6 տարեկան երեխաների ուսուցման կազմակերպման համար անհրաժեշտ գույքի ձեռքբերում</t>
  </si>
  <si>
    <t>ք. Արթիկի թ.6 դպրոցի հիմնանորոգում</t>
  </si>
  <si>
    <t>" Ղարիբջանյանի միջն. դպրոց"ՊՈԱԿ - ի մարզասրահի, մարզասրահի տանիքի վերանորոգման և ներքին հարդարման աշխատանքներ</t>
  </si>
  <si>
    <t>Մարալիկի թ.1 դպրոցի 2-րդ մասնաշենքի հիմնանորոգում</t>
  </si>
  <si>
    <t>ք. Գյումրի Վ. Սարգսյան փ.32 հասցեի ՀՊՏԻ Գյումրու մ/ճ ուսումնական մասնաշենքի ամրացում և վերակառուցում</t>
  </si>
  <si>
    <t>Սառնաղբյուր համայնքի մշակույթի տան տանիքի հիմնանորոգում</t>
  </si>
  <si>
    <t>ք. Գյումրի "Աշխատանքային ռեզերվներ" մարզադպրոցի հիմնանորոգում</t>
  </si>
  <si>
    <t xml:space="preserve">07.Նախագծային աշխատանքներ, այդ թվում` </t>
  </si>
  <si>
    <t>"Գյումրու երեխաների տուն"ՊՈԱԿ- ի նոր մասնաշենքի կառուցում</t>
  </si>
  <si>
    <t>03. "Գյումրու երեխաների տուն"ՊՈԱԿ- ի նոր մասնաշենքի կառուցման ծախսեր</t>
  </si>
  <si>
    <t>12. "Գյումրու համայնքի երեխաների սոցիալական հոգածության կենտրոն" ՊՈԱԿ / պետական աջակցություն/</t>
  </si>
  <si>
    <t>շենք, շինության կապիտալ վերանորոգում</t>
  </si>
  <si>
    <t>նախագծահետազոտական աշխատանքներ</t>
  </si>
  <si>
    <t>Գյումրու տեխնոպարկի գործունեության ծավալման աշխատանքների իրականացման ծրագիր ընդլայնում /ընթացիկ ծախսեր/</t>
  </si>
  <si>
    <t>* " Բնակարանային ապահովում ԲԳՎ տրամադրման միջոցով" ծրագրի արժեքը ներառված չէ</t>
  </si>
  <si>
    <t>03. Կրթական օբյեկտների հիմնանորոգում /շենքերի և շինությունների կապիտալ նորոգում/,  այդ թվում`</t>
  </si>
  <si>
    <t>08. Կրթական օբյեկտների շինարարություն</t>
  </si>
  <si>
    <t>17. Հանրակրթական ծրագրերի իրականացմանն օժանդակության շրջանակներում հանրակրթական դպրոցների մանկավարժներին և դպրոցահասակ երեխաներին տրանսպորտային ծառայությունների մատուցում</t>
  </si>
  <si>
    <t>03.Գյուղական բնակավայրերում երկրաշարժի հետևանքով անօթևան մնացած ընտանիքների համար բնակարանային շինարարություն</t>
  </si>
  <si>
    <t>03. Կրթական օբյեկտների հիմնանորոգում /կապիտալ նորոգում/, այդ թվում`</t>
  </si>
  <si>
    <t>01.Այլ օբյեկտների շինարարություն/կապիտալ շինարարություն/</t>
  </si>
  <si>
    <t>01.Մշակութային օբյեկտների հիմնանորոգում, այդ թվում</t>
  </si>
  <si>
    <t xml:space="preserve">35. Մարզական օբյեկտների հիմնանորոգում, այդ թվում` </t>
  </si>
  <si>
    <t>14. "Գյումրու երեխաների  խնամքի և պաշտպանության գիշերօթիկ հաստատություն" ՊՈԱԿ / պետական աջակցություն/</t>
  </si>
  <si>
    <t>01. Շիրակի մարզային վարչության Մարալիկի բաժնի մասնաշենքի գազաֆիկացում</t>
  </si>
  <si>
    <t xml:space="preserve"> 01.Շիրակի մարզային վարչության Արթիկի բաժնի մասնաշենքի գազաֆիկացում</t>
  </si>
  <si>
    <t xml:space="preserve"> 01.Շիրակի մարզային վարչության Ախուրյանի բաժնի մասնաշենքի գազաֆիկացում</t>
  </si>
  <si>
    <t>ՀՀ 2018թ. պետական բյուջեով Շիրակի մարզին հատկացված ֆինանսական միջոցների բաշխումը ըստ ծրագրերի և կատարողների</t>
  </si>
  <si>
    <t>2018թ. հաստատված</t>
  </si>
</sst>
</file>

<file path=xl/styles.xml><?xml version="1.0" encoding="utf-8"?>
<styleSheet xmlns="http://schemas.openxmlformats.org/spreadsheetml/2006/main">
  <numFmts count="33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</numFmts>
  <fonts count="49">
    <font>
      <sz val="10"/>
      <name val="Arial Cyr"/>
      <family val="0"/>
    </font>
    <font>
      <sz val="10"/>
      <name val="Arial Armenian"/>
      <family val="2"/>
    </font>
    <font>
      <sz val="8"/>
      <name val="Arial Armenian"/>
      <family val="2"/>
    </font>
    <font>
      <sz val="8"/>
      <name val="Arial Cyr"/>
      <family val="2"/>
    </font>
    <font>
      <sz val="9"/>
      <name val="Arial Armenian"/>
      <family val="2"/>
    </font>
    <font>
      <sz val="9"/>
      <name val="Arial Cyr"/>
      <family val="2"/>
    </font>
    <font>
      <b/>
      <sz val="9"/>
      <name val="Arial Armenian"/>
      <family val="2"/>
    </font>
    <font>
      <sz val="11"/>
      <name val="Arial Armenian"/>
      <family val="2"/>
    </font>
    <font>
      <i/>
      <sz val="11"/>
      <name val="Arial Armenian"/>
      <family val="2"/>
    </font>
    <font>
      <b/>
      <sz val="11"/>
      <name val="Arial Armenian"/>
      <family val="2"/>
    </font>
    <font>
      <b/>
      <sz val="12"/>
      <name val="Arial Armenian"/>
      <family val="2"/>
    </font>
    <font>
      <sz val="12"/>
      <name val="Arial Armenian"/>
      <family val="2"/>
    </font>
    <font>
      <sz val="12"/>
      <name val="Arial Cyr"/>
      <family val="2"/>
    </font>
    <font>
      <b/>
      <i/>
      <sz val="11"/>
      <name val="Arial Armenian"/>
      <family val="2"/>
    </font>
    <font>
      <i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88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188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188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wrapText="1"/>
    </xf>
    <xf numFmtId="188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8" fontId="2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88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wrapText="1"/>
    </xf>
    <xf numFmtId="188" fontId="7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188" fontId="9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 wrapText="1"/>
    </xf>
    <xf numFmtId="188" fontId="10" fillId="0" borderId="11" xfId="0" applyNumberFormat="1" applyFont="1" applyBorder="1" applyAlignment="1">
      <alignment horizontal="center" wrapText="1"/>
    </xf>
    <xf numFmtId="188" fontId="9" fillId="0" borderId="11" xfId="0" applyNumberFormat="1" applyFont="1" applyBorder="1" applyAlignment="1">
      <alignment horizontal="center"/>
    </xf>
    <xf numFmtId="188" fontId="11" fillId="0" borderId="0" xfId="0" applyNumberFormat="1" applyFont="1" applyAlignment="1">
      <alignment horizontal="center"/>
    </xf>
    <xf numFmtId="188" fontId="12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wrapText="1"/>
    </xf>
    <xf numFmtId="49" fontId="5" fillId="0" borderId="11" xfId="0" applyNumberFormat="1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188" fontId="11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wrapText="1"/>
    </xf>
    <xf numFmtId="49" fontId="4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7" fillId="0" borderId="11" xfId="0" applyFont="1" applyBorder="1" applyAlignment="1">
      <alignment/>
    </xf>
    <xf numFmtId="49" fontId="4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188" fontId="7" fillId="0" borderId="11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horizontal="left" wrapText="1"/>
    </xf>
    <xf numFmtId="188" fontId="7" fillId="0" borderId="0" xfId="0" applyNumberFormat="1" applyFont="1" applyFill="1" applyAlignment="1">
      <alignment horizontal="center" vertical="center"/>
    </xf>
    <xf numFmtId="188" fontId="11" fillId="0" borderId="0" xfId="0" applyNumberFormat="1" applyFont="1" applyFill="1" applyAlignment="1">
      <alignment horizontal="center" vertical="center"/>
    </xf>
    <xf numFmtId="18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188" fontId="1" fillId="0" borderId="0" xfId="0" applyNumberFormat="1" applyFont="1" applyFill="1" applyAlignment="1">
      <alignment horizontal="center" vertical="center"/>
    </xf>
    <xf numFmtId="188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88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88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188" fontId="4" fillId="0" borderId="0" xfId="0" applyNumberFormat="1" applyFont="1" applyFill="1" applyAlignment="1">
      <alignment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0" xfId="0" applyNumberFormat="1" applyFont="1" applyFill="1" applyAlignment="1">
      <alignment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188" fontId="7" fillId="0" borderId="11" xfId="0" applyNumberFormat="1" applyFont="1" applyFill="1" applyBorder="1" applyAlignment="1">
      <alignment horizontal="center" vertical="center" wrapText="1"/>
    </xf>
    <xf numFmtId="188" fontId="7" fillId="0" borderId="16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 vertical="center" wrapText="1"/>
    </xf>
    <xf numFmtId="188" fontId="1" fillId="0" borderId="18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188" fontId="11" fillId="0" borderId="11" xfId="0" applyNumberFormat="1" applyFont="1" applyFill="1" applyBorder="1" applyAlignment="1">
      <alignment horizontal="center" vertical="center" wrapText="1"/>
    </xf>
    <xf numFmtId="188" fontId="11" fillId="0" borderId="10" xfId="0" applyNumberFormat="1" applyFont="1" applyFill="1" applyBorder="1" applyAlignment="1">
      <alignment horizontal="center" vertical="center" wrapText="1"/>
    </xf>
    <xf numFmtId="188" fontId="11" fillId="0" borderId="11" xfId="0" applyNumberFormat="1" applyFont="1" applyFill="1" applyBorder="1" applyAlignment="1">
      <alignment horizontal="center" vertical="center"/>
    </xf>
    <xf numFmtId="188" fontId="11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88" fontId="11" fillId="0" borderId="1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88" fontId="7" fillId="0" borderId="0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center" vertical="center"/>
    </xf>
    <xf numFmtId="188" fontId="4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88" fontId="7" fillId="0" borderId="16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88" fontId="4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188" fontId="7" fillId="0" borderId="0" xfId="0" applyNumberFormat="1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188" fontId="4" fillId="0" borderId="13" xfId="0" applyNumberFormat="1" applyFont="1" applyFill="1" applyBorder="1" applyAlignment="1">
      <alignment horizontal="center" vertical="center" wrapText="1"/>
    </xf>
    <xf numFmtId="188" fontId="4" fillId="0" borderId="16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88" fontId="2" fillId="0" borderId="13" xfId="0" applyNumberFormat="1" applyFont="1" applyFill="1" applyBorder="1" applyAlignment="1">
      <alignment horizontal="center" vertical="center" wrapText="1"/>
    </xf>
    <xf numFmtId="188" fontId="2" fillId="0" borderId="16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88" fontId="2" fillId="0" borderId="0" xfId="0" applyNumberFormat="1" applyFont="1" applyBorder="1" applyAlignment="1">
      <alignment horizontal="center" wrapText="1"/>
    </xf>
    <xf numFmtId="188" fontId="11" fillId="0" borderId="0" xfId="0" applyNumberFormat="1" applyFont="1" applyAlignment="1">
      <alignment horizontal="center" wrapText="1"/>
    </xf>
    <xf numFmtId="49" fontId="6" fillId="0" borderId="15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88" fontId="2" fillId="0" borderId="11" xfId="0" applyNumberFormat="1" applyFont="1" applyBorder="1" applyAlignment="1">
      <alignment wrapText="1"/>
    </xf>
    <xf numFmtId="188" fontId="3" fillId="0" borderId="11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3"/>
  <sheetViews>
    <sheetView zoomScalePageLayoutView="0" workbookViewId="0" topLeftCell="A1">
      <pane xSplit="5" ySplit="8" topLeftCell="F73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82" sqref="D82"/>
    </sheetView>
  </sheetViews>
  <sheetFormatPr defaultColWidth="9.00390625" defaultRowHeight="12.75"/>
  <cols>
    <col min="1" max="1" width="6.375" style="63" hidden="1" customWidth="1"/>
    <col min="2" max="3" width="6.25390625" style="63" hidden="1" customWidth="1"/>
    <col min="4" max="4" width="62.375" style="62" customWidth="1"/>
    <col min="5" max="5" width="17.75390625" style="62" hidden="1" customWidth="1"/>
    <col min="6" max="6" width="15.75390625" style="64" customWidth="1"/>
    <col min="7" max="7" width="15.75390625" style="93" hidden="1" customWidth="1"/>
    <col min="8" max="8" width="0.2421875" style="61" hidden="1" customWidth="1"/>
    <col min="9" max="9" width="13.375" style="61" hidden="1" customWidth="1"/>
    <col min="10" max="10" width="11.25390625" style="61" customWidth="1"/>
    <col min="11" max="11" width="9.125" style="61" customWidth="1"/>
    <col min="12" max="12" width="11.75390625" style="61" customWidth="1"/>
    <col min="13" max="13" width="9.125" style="61" customWidth="1"/>
    <col min="14" max="16384" width="9.125" style="62" customWidth="1"/>
  </cols>
  <sheetData>
    <row r="1" spans="1:9" ht="15">
      <c r="A1" s="128" t="s">
        <v>141</v>
      </c>
      <c r="B1" s="128"/>
      <c r="C1" s="128"/>
      <c r="D1" s="128"/>
      <c r="E1" s="128"/>
      <c r="F1" s="128"/>
      <c r="G1" s="59"/>
      <c r="H1" s="60"/>
      <c r="I1" s="64"/>
    </row>
    <row r="2" spans="1:9" ht="28.5" customHeight="1">
      <c r="A2" s="128"/>
      <c r="B2" s="128"/>
      <c r="C2" s="128"/>
      <c r="D2" s="128"/>
      <c r="E2" s="128"/>
      <c r="F2" s="128"/>
      <c r="G2" s="59"/>
      <c r="H2" s="60"/>
      <c r="I2" s="64"/>
    </row>
    <row r="3" spans="4:14" ht="14.25" hidden="1">
      <c r="D3" s="109"/>
      <c r="E3" s="109"/>
      <c r="G3" s="110"/>
      <c r="H3" s="111"/>
      <c r="I3" s="111"/>
      <c r="J3" s="65"/>
      <c r="K3" s="65"/>
      <c r="L3" s="65"/>
      <c r="M3" s="65"/>
      <c r="N3" s="66"/>
    </row>
    <row r="4" spans="1:14" s="71" customFormat="1" ht="14.25" customHeight="1">
      <c r="A4" s="131" t="s">
        <v>26</v>
      </c>
      <c r="B4" s="131" t="s">
        <v>40</v>
      </c>
      <c r="C4" s="132" t="s">
        <v>27</v>
      </c>
      <c r="D4" s="129" t="s">
        <v>41</v>
      </c>
      <c r="E4" s="126" t="s">
        <v>29</v>
      </c>
      <c r="F4" s="126" t="s">
        <v>30</v>
      </c>
      <c r="G4" s="139" t="s">
        <v>42</v>
      </c>
      <c r="H4" s="141" t="s">
        <v>43</v>
      </c>
      <c r="I4" s="148" t="s">
        <v>25</v>
      </c>
      <c r="J4" s="69"/>
      <c r="K4" s="69"/>
      <c r="L4" s="69"/>
      <c r="M4" s="69"/>
      <c r="N4" s="70"/>
    </row>
    <row r="5" spans="1:14" s="71" customFormat="1" ht="23.25" customHeight="1">
      <c r="A5" s="131"/>
      <c r="B5" s="131"/>
      <c r="C5" s="133"/>
      <c r="D5" s="130"/>
      <c r="E5" s="126"/>
      <c r="F5" s="126"/>
      <c r="G5" s="140"/>
      <c r="H5" s="141"/>
      <c r="I5" s="149"/>
      <c r="J5" s="69"/>
      <c r="K5" s="69"/>
      <c r="L5" s="69"/>
      <c r="M5" s="69"/>
      <c r="N5" s="70"/>
    </row>
    <row r="6" spans="1:14" s="63" customFormat="1" ht="12.75" customHeight="1">
      <c r="A6" s="67" t="s">
        <v>19</v>
      </c>
      <c r="B6" s="72" t="s">
        <v>20</v>
      </c>
      <c r="C6" s="72" t="s">
        <v>21</v>
      </c>
      <c r="D6" s="67" t="s">
        <v>21</v>
      </c>
      <c r="E6" s="67">
        <v>1</v>
      </c>
      <c r="F6" s="67">
        <v>1</v>
      </c>
      <c r="G6" s="73"/>
      <c r="H6" s="72"/>
      <c r="I6" s="67"/>
      <c r="J6" s="74"/>
      <c r="K6" s="74"/>
      <c r="L6" s="74"/>
      <c r="M6" s="74"/>
      <c r="N6" s="75"/>
    </row>
    <row r="7" spans="1:14" s="63" customFormat="1" ht="27.75" customHeight="1" hidden="1">
      <c r="A7" s="136" t="s">
        <v>44</v>
      </c>
      <c r="B7" s="137"/>
      <c r="C7" s="137"/>
      <c r="D7" s="138"/>
      <c r="E7" s="101">
        <f>E8+E83+E130</f>
        <v>9189878.4</v>
      </c>
      <c r="F7" s="101">
        <f>F8+F83+F130</f>
        <v>14345434.3</v>
      </c>
      <c r="G7" s="68">
        <f>SUM(G10:G130)</f>
        <v>9358214.3</v>
      </c>
      <c r="H7" s="102">
        <f>H8+H83+H130+H131</f>
        <v>21149146.7</v>
      </c>
      <c r="I7" s="100"/>
      <c r="J7" s="76"/>
      <c r="K7" s="74"/>
      <c r="L7" s="74"/>
      <c r="M7" s="74"/>
      <c r="N7" s="75"/>
    </row>
    <row r="8" spans="1:14" s="80" customFormat="1" ht="31.5" customHeight="1">
      <c r="A8" s="134"/>
      <c r="B8" s="135"/>
      <c r="C8" s="77"/>
      <c r="D8" s="106" t="s">
        <v>45</v>
      </c>
      <c r="E8" s="103">
        <f>E9+E32+E34+E61+E64+E67+E73+E76+E82+E33+E79+E133</f>
        <v>9189878.4</v>
      </c>
      <c r="F8" s="103">
        <f>F9+F32+F34+F61+F64+F67+F73+F76+F82+F33+F79+F133</f>
        <v>8527205.500000002</v>
      </c>
      <c r="G8" s="92">
        <f>F8-E8</f>
        <v>-662672.8999999985</v>
      </c>
      <c r="H8" s="104">
        <f>H9+H32+H34+H61+H64+H67+H73+H131</f>
        <v>8372509.799999999</v>
      </c>
      <c r="I8" s="112">
        <f>F8/E8*100-100</f>
        <v>-7.2108995479200075</v>
      </c>
      <c r="J8" s="78"/>
      <c r="K8" s="78"/>
      <c r="L8" s="78"/>
      <c r="M8" s="78"/>
      <c r="N8" s="79"/>
    </row>
    <row r="9" spans="1:14" s="83" customFormat="1" ht="16.5" customHeight="1">
      <c r="A9" s="153" t="s">
        <v>6</v>
      </c>
      <c r="B9" s="153" t="s">
        <v>6</v>
      </c>
      <c r="C9" s="153" t="s">
        <v>6</v>
      </c>
      <c r="D9" s="113" t="s">
        <v>31</v>
      </c>
      <c r="E9" s="92">
        <f>SUM(E10:E29)</f>
        <v>592834.7000000001</v>
      </c>
      <c r="F9" s="92">
        <f>SUM(F10:F29)</f>
        <v>597518.9</v>
      </c>
      <c r="G9" s="92">
        <f aca="true" t="shared" si="0" ref="G9:G73">F9-E9</f>
        <v>4684.199999999953</v>
      </c>
      <c r="H9" s="105">
        <f>SUM(H10:H29)</f>
        <v>462598.5</v>
      </c>
      <c r="I9" s="112">
        <f aca="true" t="shared" si="1" ref="I9:I72">F9/E9*100-100</f>
        <v>0.7901359350253898</v>
      </c>
      <c r="J9" s="81"/>
      <c r="K9" s="81"/>
      <c r="L9" s="81"/>
      <c r="M9" s="81"/>
      <c r="N9" s="82"/>
    </row>
    <row r="10" spans="1:14" s="83" customFormat="1" ht="16.5" customHeight="1" hidden="1">
      <c r="A10" s="154"/>
      <c r="B10" s="154"/>
      <c r="C10" s="154"/>
      <c r="D10" s="113" t="s">
        <v>32</v>
      </c>
      <c r="E10" s="92">
        <v>472200.2</v>
      </c>
      <c r="F10" s="92">
        <v>478726.1</v>
      </c>
      <c r="G10" s="92">
        <f t="shared" si="0"/>
        <v>6525.899999999965</v>
      </c>
      <c r="H10" s="98">
        <v>357097.6</v>
      </c>
      <c r="I10" s="112">
        <f t="shared" si="1"/>
        <v>1.3820197450149294</v>
      </c>
      <c r="J10" s="81"/>
      <c r="K10" s="81"/>
      <c r="L10" s="81"/>
      <c r="M10" s="81"/>
      <c r="N10" s="82"/>
    </row>
    <row r="11" spans="1:14" s="83" customFormat="1" ht="16.5" customHeight="1" hidden="1">
      <c r="A11" s="154"/>
      <c r="B11" s="154"/>
      <c r="C11" s="154"/>
      <c r="D11" s="113" t="s">
        <v>112</v>
      </c>
      <c r="E11" s="92">
        <v>40878.2</v>
      </c>
      <c r="F11" s="92">
        <v>40785.2</v>
      </c>
      <c r="G11" s="92">
        <f t="shared" si="0"/>
        <v>-93</v>
      </c>
      <c r="H11" s="98">
        <v>21432.5</v>
      </c>
      <c r="I11" s="112">
        <f t="shared" si="1"/>
        <v>-0.22750512498103603</v>
      </c>
      <c r="J11" s="81"/>
      <c r="K11" s="81"/>
      <c r="L11" s="81"/>
      <c r="M11" s="81"/>
      <c r="N11" s="82"/>
    </row>
    <row r="12" spans="1:14" s="83" customFormat="1" ht="16.5" customHeight="1" hidden="1">
      <c r="A12" s="154"/>
      <c r="B12" s="154"/>
      <c r="C12" s="154"/>
      <c r="D12" s="113" t="s">
        <v>46</v>
      </c>
      <c r="E12" s="92">
        <v>0</v>
      </c>
      <c r="F12" s="92">
        <v>0</v>
      </c>
      <c r="G12" s="92">
        <f t="shared" si="0"/>
        <v>0</v>
      </c>
      <c r="H12" s="98">
        <f>F12+G12</f>
        <v>0</v>
      </c>
      <c r="I12" s="112" t="e">
        <f t="shared" si="1"/>
        <v>#DIV/0!</v>
      </c>
      <c r="J12" s="81"/>
      <c r="K12" s="81"/>
      <c r="L12" s="81"/>
      <c r="M12" s="81"/>
      <c r="N12" s="82"/>
    </row>
    <row r="13" spans="1:14" s="83" customFormat="1" ht="16.5" customHeight="1" hidden="1">
      <c r="A13" s="154"/>
      <c r="B13" s="154"/>
      <c r="C13" s="154"/>
      <c r="D13" s="113" t="s">
        <v>47</v>
      </c>
      <c r="E13" s="92">
        <v>16954.3</v>
      </c>
      <c r="F13" s="92">
        <v>16954.4</v>
      </c>
      <c r="G13" s="92">
        <f t="shared" si="0"/>
        <v>0.10000000000218279</v>
      </c>
      <c r="H13" s="98">
        <v>17336.4</v>
      </c>
      <c r="I13" s="112">
        <f t="shared" si="1"/>
        <v>0.0005898208714114617</v>
      </c>
      <c r="J13" s="81"/>
      <c r="K13" s="81"/>
      <c r="L13" s="81"/>
      <c r="M13" s="81"/>
      <c r="N13" s="82"/>
    </row>
    <row r="14" spans="1:14" s="83" customFormat="1" ht="16.5" customHeight="1" hidden="1">
      <c r="A14" s="154"/>
      <c r="B14" s="154"/>
      <c r="C14" s="154"/>
      <c r="D14" s="113" t="s">
        <v>48</v>
      </c>
      <c r="E14" s="92">
        <v>267.1</v>
      </c>
      <c r="F14" s="92">
        <v>278.3</v>
      </c>
      <c r="G14" s="92">
        <f t="shared" si="0"/>
        <v>11.199999999999989</v>
      </c>
      <c r="H14" s="98">
        <v>267.1</v>
      </c>
      <c r="I14" s="112">
        <f t="shared" si="1"/>
        <v>4.193186072631974</v>
      </c>
      <c r="J14" s="81"/>
      <c r="K14" s="81"/>
      <c r="L14" s="81"/>
      <c r="M14" s="81"/>
      <c r="N14" s="82"/>
    </row>
    <row r="15" spans="1:14" s="83" customFormat="1" ht="16.5" customHeight="1" hidden="1">
      <c r="A15" s="154"/>
      <c r="B15" s="154"/>
      <c r="C15" s="154"/>
      <c r="D15" s="113" t="s">
        <v>49</v>
      </c>
      <c r="E15" s="92">
        <v>9945.3</v>
      </c>
      <c r="F15" s="92">
        <v>6945.3</v>
      </c>
      <c r="G15" s="92">
        <f t="shared" si="0"/>
        <v>-2999.999999999999</v>
      </c>
      <c r="H15" s="98">
        <v>12000.6</v>
      </c>
      <c r="I15" s="112">
        <f t="shared" si="1"/>
        <v>-30.165002564025215</v>
      </c>
      <c r="J15" s="81"/>
      <c r="K15" s="81"/>
      <c r="L15" s="81"/>
      <c r="M15" s="81"/>
      <c r="N15" s="82"/>
    </row>
    <row r="16" spans="1:14" s="83" customFormat="1" ht="16.5" customHeight="1" hidden="1">
      <c r="A16" s="154"/>
      <c r="B16" s="154"/>
      <c r="C16" s="154"/>
      <c r="D16" s="114" t="s">
        <v>33</v>
      </c>
      <c r="E16" s="92">
        <v>320</v>
      </c>
      <c r="F16" s="92">
        <v>360</v>
      </c>
      <c r="G16" s="92">
        <f t="shared" si="0"/>
        <v>40</v>
      </c>
      <c r="H16" s="98">
        <f>F16+G16</f>
        <v>400</v>
      </c>
      <c r="I16" s="112">
        <f t="shared" si="1"/>
        <v>12.5</v>
      </c>
      <c r="J16" s="81"/>
      <c r="K16" s="81"/>
      <c r="L16" s="81"/>
      <c r="M16" s="81"/>
      <c r="N16" s="82"/>
    </row>
    <row r="17" spans="1:14" s="83" customFormat="1" ht="16.5" customHeight="1" hidden="1">
      <c r="A17" s="154"/>
      <c r="B17" s="154"/>
      <c r="C17" s="154"/>
      <c r="D17" s="114" t="s">
        <v>50</v>
      </c>
      <c r="E17" s="92">
        <v>6582</v>
      </c>
      <c r="F17" s="92">
        <v>6582</v>
      </c>
      <c r="G17" s="92">
        <f t="shared" si="0"/>
        <v>0</v>
      </c>
      <c r="H17" s="98">
        <v>6582</v>
      </c>
      <c r="I17" s="112">
        <f t="shared" si="1"/>
        <v>0</v>
      </c>
      <c r="J17" s="81"/>
      <c r="K17" s="81"/>
      <c r="L17" s="81"/>
      <c r="M17" s="81"/>
      <c r="N17" s="82"/>
    </row>
    <row r="18" spans="1:14" s="83" customFormat="1" ht="16.5" customHeight="1" hidden="1">
      <c r="A18" s="154"/>
      <c r="B18" s="154"/>
      <c r="C18" s="154"/>
      <c r="D18" s="113" t="s">
        <v>113</v>
      </c>
      <c r="E18" s="92">
        <v>1367.7</v>
      </c>
      <c r="F18" s="92">
        <v>1367.7</v>
      </c>
      <c r="G18" s="92">
        <f t="shared" si="0"/>
        <v>0</v>
      </c>
      <c r="H18" s="98">
        <v>784.4</v>
      </c>
      <c r="I18" s="112">
        <f t="shared" si="1"/>
        <v>0</v>
      </c>
      <c r="J18" s="81"/>
      <c r="K18" s="81"/>
      <c r="L18" s="81"/>
      <c r="M18" s="81"/>
      <c r="N18" s="82"/>
    </row>
    <row r="19" spans="1:14" s="83" customFormat="1" ht="16.5" customHeight="1" hidden="1">
      <c r="A19" s="154"/>
      <c r="B19" s="154"/>
      <c r="C19" s="154"/>
      <c r="D19" s="113" t="s">
        <v>51</v>
      </c>
      <c r="E19" s="92">
        <v>812</v>
      </c>
      <c r="F19" s="92">
        <v>812</v>
      </c>
      <c r="G19" s="92">
        <f t="shared" si="0"/>
        <v>0</v>
      </c>
      <c r="H19" s="98">
        <f aca="true" t="shared" si="2" ref="H19:H28">F19+G19</f>
        <v>812</v>
      </c>
      <c r="I19" s="112">
        <f t="shared" si="1"/>
        <v>0</v>
      </c>
      <c r="J19" s="81"/>
      <c r="K19" s="81"/>
      <c r="L19" s="81"/>
      <c r="M19" s="81"/>
      <c r="N19" s="82"/>
    </row>
    <row r="20" spans="1:14" s="83" customFormat="1" ht="16.5" customHeight="1" hidden="1">
      <c r="A20" s="154"/>
      <c r="B20" s="154"/>
      <c r="C20" s="154"/>
      <c r="D20" s="113" t="s">
        <v>52</v>
      </c>
      <c r="E20" s="92">
        <v>525</v>
      </c>
      <c r="F20" s="92">
        <v>525</v>
      </c>
      <c r="G20" s="92">
        <f t="shared" si="0"/>
        <v>0</v>
      </c>
      <c r="H20" s="98">
        <f t="shared" si="2"/>
        <v>525</v>
      </c>
      <c r="I20" s="112">
        <f t="shared" si="1"/>
        <v>0</v>
      </c>
      <c r="J20" s="81"/>
      <c r="K20" s="81"/>
      <c r="L20" s="81"/>
      <c r="M20" s="81"/>
      <c r="N20" s="82"/>
    </row>
    <row r="21" spans="1:14" s="83" customFormat="1" ht="16.5" customHeight="1" hidden="1">
      <c r="A21" s="154"/>
      <c r="B21" s="154"/>
      <c r="C21" s="154"/>
      <c r="D21" s="113" t="s">
        <v>53</v>
      </c>
      <c r="E21" s="92">
        <v>300</v>
      </c>
      <c r="F21" s="92">
        <v>300</v>
      </c>
      <c r="G21" s="92">
        <f t="shared" si="0"/>
        <v>0</v>
      </c>
      <c r="H21" s="98">
        <f t="shared" si="2"/>
        <v>300</v>
      </c>
      <c r="I21" s="112">
        <f t="shared" si="1"/>
        <v>0</v>
      </c>
      <c r="J21" s="81"/>
      <c r="K21" s="81"/>
      <c r="L21" s="81"/>
      <c r="M21" s="81"/>
      <c r="N21" s="82"/>
    </row>
    <row r="22" spans="1:14" s="83" customFormat="1" ht="16.5" customHeight="1" hidden="1">
      <c r="A22" s="154"/>
      <c r="B22" s="154"/>
      <c r="C22" s="154"/>
      <c r="D22" s="113" t="s">
        <v>54</v>
      </c>
      <c r="E22" s="92">
        <v>196.4</v>
      </c>
      <c r="F22" s="92">
        <v>196.4</v>
      </c>
      <c r="G22" s="92">
        <f t="shared" si="0"/>
        <v>0</v>
      </c>
      <c r="H22" s="98">
        <f t="shared" si="2"/>
        <v>196.4</v>
      </c>
      <c r="I22" s="112">
        <f t="shared" si="1"/>
        <v>0</v>
      </c>
      <c r="J22" s="81"/>
      <c r="K22" s="81"/>
      <c r="L22" s="81"/>
      <c r="M22" s="81"/>
      <c r="N22" s="82"/>
    </row>
    <row r="23" spans="1:14" s="83" customFormat="1" ht="16.5" customHeight="1" hidden="1">
      <c r="A23" s="154"/>
      <c r="B23" s="154"/>
      <c r="C23" s="154"/>
      <c r="D23" s="113" t="s">
        <v>114</v>
      </c>
      <c r="E23" s="92">
        <v>0</v>
      </c>
      <c r="F23" s="92">
        <v>0</v>
      </c>
      <c r="G23" s="92">
        <f t="shared" si="0"/>
        <v>0</v>
      </c>
      <c r="H23" s="98">
        <f t="shared" si="2"/>
        <v>0</v>
      </c>
      <c r="I23" s="112" t="e">
        <f t="shared" si="1"/>
        <v>#DIV/0!</v>
      </c>
      <c r="J23" s="81"/>
      <c r="K23" s="81"/>
      <c r="L23" s="81"/>
      <c r="M23" s="81"/>
      <c r="N23" s="82"/>
    </row>
    <row r="24" spans="1:14" s="83" customFormat="1" ht="28.5" customHeight="1" hidden="1">
      <c r="A24" s="154"/>
      <c r="B24" s="154"/>
      <c r="C24" s="154"/>
      <c r="D24" s="113" t="s">
        <v>115</v>
      </c>
      <c r="E24" s="92">
        <v>1862</v>
      </c>
      <c r="F24" s="92">
        <v>1302</v>
      </c>
      <c r="G24" s="92">
        <f t="shared" si="0"/>
        <v>-560</v>
      </c>
      <c r="H24" s="98">
        <f t="shared" si="2"/>
        <v>742</v>
      </c>
      <c r="I24" s="112">
        <f t="shared" si="1"/>
        <v>-30.075187969924812</v>
      </c>
      <c r="J24" s="81"/>
      <c r="K24" s="81"/>
      <c r="L24" s="81"/>
      <c r="M24" s="81"/>
      <c r="N24" s="82"/>
    </row>
    <row r="25" spans="1:14" s="83" customFormat="1" ht="16.5" customHeight="1" hidden="1">
      <c r="A25" s="154"/>
      <c r="B25" s="154"/>
      <c r="C25" s="154"/>
      <c r="D25" s="113" t="s">
        <v>55</v>
      </c>
      <c r="E25" s="92">
        <v>1652.5</v>
      </c>
      <c r="F25" s="92">
        <v>1652.5</v>
      </c>
      <c r="G25" s="92">
        <f t="shared" si="0"/>
        <v>0</v>
      </c>
      <c r="H25" s="98">
        <f t="shared" si="2"/>
        <v>1652.5</v>
      </c>
      <c r="I25" s="112">
        <f t="shared" si="1"/>
        <v>0</v>
      </c>
      <c r="J25" s="81"/>
      <c r="K25" s="81"/>
      <c r="L25" s="81"/>
      <c r="M25" s="81"/>
      <c r="N25" s="82"/>
    </row>
    <row r="26" spans="1:14" s="83" customFormat="1" ht="17.25" customHeight="1" hidden="1">
      <c r="A26" s="154"/>
      <c r="B26" s="154"/>
      <c r="C26" s="154"/>
      <c r="D26" s="113" t="s">
        <v>56</v>
      </c>
      <c r="E26" s="92">
        <v>8000</v>
      </c>
      <c r="F26" s="92">
        <v>9749</v>
      </c>
      <c r="G26" s="92">
        <f t="shared" si="0"/>
        <v>1749</v>
      </c>
      <c r="H26" s="98">
        <f t="shared" si="2"/>
        <v>11498</v>
      </c>
      <c r="I26" s="112">
        <f t="shared" si="1"/>
        <v>21.86250000000001</v>
      </c>
      <c r="J26" s="81"/>
      <c r="K26" s="81"/>
      <c r="L26" s="81"/>
      <c r="M26" s="81"/>
      <c r="N26" s="82"/>
    </row>
    <row r="27" spans="1:14" s="83" customFormat="1" ht="17.25" customHeight="1" hidden="1">
      <c r="A27" s="154"/>
      <c r="B27" s="154"/>
      <c r="C27" s="154"/>
      <c r="D27" s="113" t="s">
        <v>57</v>
      </c>
      <c r="E27" s="92">
        <v>564</v>
      </c>
      <c r="F27" s="92">
        <v>564</v>
      </c>
      <c r="G27" s="92">
        <f t="shared" si="0"/>
        <v>0</v>
      </c>
      <c r="H27" s="98">
        <f t="shared" si="2"/>
        <v>564</v>
      </c>
      <c r="I27" s="112">
        <f t="shared" si="1"/>
        <v>0</v>
      </c>
      <c r="J27" s="81"/>
      <c r="K27" s="81"/>
      <c r="L27" s="81"/>
      <c r="M27" s="81"/>
      <c r="N27" s="82"/>
    </row>
    <row r="28" spans="1:14" s="83" customFormat="1" ht="17.25" customHeight="1" hidden="1">
      <c r="A28" s="154"/>
      <c r="B28" s="154"/>
      <c r="C28" s="154"/>
      <c r="D28" s="113" t="s">
        <v>58</v>
      </c>
      <c r="E28" s="92">
        <v>30000</v>
      </c>
      <c r="F28" s="92">
        <v>30000</v>
      </c>
      <c r="G28" s="92">
        <f t="shared" si="0"/>
        <v>0</v>
      </c>
      <c r="H28" s="98">
        <f t="shared" si="2"/>
        <v>30000</v>
      </c>
      <c r="I28" s="112">
        <f t="shared" si="1"/>
        <v>0</v>
      </c>
      <c r="J28" s="81"/>
      <c r="K28" s="81"/>
      <c r="L28" s="81"/>
      <c r="M28" s="81"/>
      <c r="N28" s="82"/>
    </row>
    <row r="29" spans="1:14" s="83" customFormat="1" ht="41.25" customHeight="1" hidden="1">
      <c r="A29" s="154"/>
      <c r="B29" s="154"/>
      <c r="C29" s="154"/>
      <c r="D29" s="113" t="s">
        <v>116</v>
      </c>
      <c r="E29" s="92">
        <v>408</v>
      </c>
      <c r="F29" s="92">
        <v>419</v>
      </c>
      <c r="G29" s="92">
        <f t="shared" si="0"/>
        <v>11</v>
      </c>
      <c r="H29" s="98">
        <v>408</v>
      </c>
      <c r="I29" s="112">
        <f t="shared" si="1"/>
        <v>2.696078431372541</v>
      </c>
      <c r="J29" s="81"/>
      <c r="K29" s="81"/>
      <c r="L29" s="81"/>
      <c r="M29" s="81"/>
      <c r="N29" s="82"/>
    </row>
    <row r="30" spans="1:14" s="83" customFormat="1" ht="17.25" customHeight="1" hidden="1">
      <c r="A30" s="154"/>
      <c r="B30" s="154"/>
      <c r="C30" s="154"/>
      <c r="D30" s="113"/>
      <c r="E30" s="92"/>
      <c r="F30" s="92"/>
      <c r="G30" s="92">
        <f t="shared" si="0"/>
        <v>0</v>
      </c>
      <c r="H30" s="98">
        <f>F30+G30</f>
        <v>0</v>
      </c>
      <c r="I30" s="112" t="e">
        <f t="shared" si="1"/>
        <v>#DIV/0!</v>
      </c>
      <c r="J30" s="81"/>
      <c r="K30" s="81"/>
      <c r="L30" s="81"/>
      <c r="M30" s="81"/>
      <c r="N30" s="82"/>
    </row>
    <row r="31" spans="1:14" s="83" customFormat="1" ht="16.5" customHeight="1" hidden="1">
      <c r="A31" s="154"/>
      <c r="B31" s="154"/>
      <c r="C31" s="154"/>
      <c r="D31" s="113"/>
      <c r="E31" s="92"/>
      <c r="F31" s="92"/>
      <c r="G31" s="92">
        <f t="shared" si="0"/>
        <v>0</v>
      </c>
      <c r="H31" s="98">
        <f>F31+G31</f>
        <v>0</v>
      </c>
      <c r="I31" s="112" t="e">
        <f t="shared" si="1"/>
        <v>#DIV/0!</v>
      </c>
      <c r="J31" s="81"/>
      <c r="K31" s="81"/>
      <c r="L31" s="81"/>
      <c r="M31" s="81"/>
      <c r="N31" s="82"/>
    </row>
    <row r="32" spans="1:14" s="83" customFormat="1" ht="42.75" customHeight="1" hidden="1">
      <c r="A32" s="154"/>
      <c r="B32" s="154"/>
      <c r="C32" s="154"/>
      <c r="D32" s="113" t="s">
        <v>117</v>
      </c>
      <c r="E32" s="92">
        <v>0</v>
      </c>
      <c r="F32" s="92">
        <v>0</v>
      </c>
      <c r="G32" s="92">
        <f t="shared" si="0"/>
        <v>0</v>
      </c>
      <c r="H32" s="98">
        <v>0</v>
      </c>
      <c r="I32" s="112" t="e">
        <f t="shared" si="1"/>
        <v>#DIV/0!</v>
      </c>
      <c r="J32" s="81"/>
      <c r="K32" s="81"/>
      <c r="L32" s="81"/>
      <c r="M32" s="81"/>
      <c r="N32" s="82"/>
    </row>
    <row r="33" spans="1:14" s="83" customFormat="1" ht="42.75" customHeight="1" hidden="1">
      <c r="A33" s="155"/>
      <c r="B33" s="155"/>
      <c r="C33" s="155"/>
      <c r="D33" s="113" t="s">
        <v>118</v>
      </c>
      <c r="E33" s="92">
        <v>0</v>
      </c>
      <c r="F33" s="92">
        <v>0</v>
      </c>
      <c r="G33" s="92">
        <f t="shared" si="0"/>
        <v>0</v>
      </c>
      <c r="H33" s="98"/>
      <c r="I33" s="112" t="e">
        <f t="shared" si="1"/>
        <v>#DIV/0!</v>
      </c>
      <c r="J33" s="81"/>
      <c r="K33" s="81"/>
      <c r="L33" s="81"/>
      <c r="M33" s="81"/>
      <c r="N33" s="82"/>
    </row>
    <row r="34" spans="1:14" s="83" customFormat="1" ht="16.5" customHeight="1">
      <c r="A34" s="87"/>
      <c r="B34" s="87"/>
      <c r="C34" s="87"/>
      <c r="D34" s="115" t="s">
        <v>59</v>
      </c>
      <c r="E34" s="92">
        <f>E35+E36+E38+E41+E46+E49+E50+E53+E59+E57+E58+E37</f>
        <v>7347547.8</v>
      </c>
      <c r="F34" s="92">
        <f>F35+F36+F38+F41+F46+F49+F50+F53+F59+F57+F58+F37</f>
        <v>7243040.900000001</v>
      </c>
      <c r="G34" s="92">
        <f t="shared" si="0"/>
        <v>-104506.89999999851</v>
      </c>
      <c r="H34" s="105">
        <f>H35+H36+H38+H41+H46+H49+H50+H53+H59</f>
        <v>6430774.1</v>
      </c>
      <c r="I34" s="112">
        <f t="shared" si="1"/>
        <v>-1.4223371231419435</v>
      </c>
      <c r="J34" s="81"/>
      <c r="K34" s="81"/>
      <c r="L34" s="81"/>
      <c r="M34" s="81"/>
      <c r="N34" s="82"/>
    </row>
    <row r="35" spans="1:14" s="83" customFormat="1" ht="16.5" customHeight="1">
      <c r="A35" s="90" t="s">
        <v>8</v>
      </c>
      <c r="B35" s="90" t="s">
        <v>6</v>
      </c>
      <c r="C35" s="90" t="s">
        <v>6</v>
      </c>
      <c r="D35" s="116" t="s">
        <v>60</v>
      </c>
      <c r="E35" s="92">
        <v>124229.6</v>
      </c>
      <c r="F35" s="92">
        <v>132892.3</v>
      </c>
      <c r="G35" s="92">
        <f t="shared" si="0"/>
        <v>8662.699999999983</v>
      </c>
      <c r="H35" s="98">
        <f>F35+G35</f>
        <v>141554.99999999997</v>
      </c>
      <c r="I35" s="112">
        <f t="shared" si="1"/>
        <v>6.973136836953515</v>
      </c>
      <c r="J35" s="81"/>
      <c r="K35" s="81"/>
      <c r="L35" s="81"/>
      <c r="M35" s="81"/>
      <c r="N35" s="82"/>
    </row>
    <row r="36" spans="1:14" s="83" customFormat="1" ht="48" customHeight="1" hidden="1">
      <c r="A36" s="127" t="s">
        <v>8</v>
      </c>
      <c r="B36" s="127" t="s">
        <v>3</v>
      </c>
      <c r="C36" s="127" t="s">
        <v>6</v>
      </c>
      <c r="D36" s="113" t="s">
        <v>134</v>
      </c>
      <c r="E36" s="95">
        <v>0</v>
      </c>
      <c r="F36" s="95">
        <v>0</v>
      </c>
      <c r="G36" s="92">
        <f t="shared" si="0"/>
        <v>0</v>
      </c>
      <c r="H36" s="98">
        <v>29152.9</v>
      </c>
      <c r="I36" s="112" t="e">
        <f t="shared" si="1"/>
        <v>#DIV/0!</v>
      </c>
      <c r="J36" s="81"/>
      <c r="K36" s="81"/>
      <c r="L36" s="81"/>
      <c r="M36" s="81"/>
      <c r="N36" s="82"/>
    </row>
    <row r="37" spans="1:14" s="83" customFormat="1" ht="48" customHeight="1" hidden="1">
      <c r="A37" s="127"/>
      <c r="B37" s="127"/>
      <c r="C37" s="127"/>
      <c r="D37" s="117" t="s">
        <v>119</v>
      </c>
      <c r="E37" s="95">
        <v>0</v>
      </c>
      <c r="F37" s="95">
        <v>0</v>
      </c>
      <c r="G37" s="92">
        <f t="shared" si="0"/>
        <v>0</v>
      </c>
      <c r="H37" s="98"/>
      <c r="I37" s="112" t="e">
        <f t="shared" si="1"/>
        <v>#DIV/0!</v>
      </c>
      <c r="J37" s="81"/>
      <c r="K37" s="81"/>
      <c r="L37" s="81"/>
      <c r="M37" s="81"/>
      <c r="N37" s="82"/>
    </row>
    <row r="38" spans="1:14" s="83" customFormat="1" ht="16.5" customHeight="1">
      <c r="A38" s="156"/>
      <c r="B38" s="157"/>
      <c r="C38" s="158"/>
      <c r="D38" s="118" t="s">
        <v>61</v>
      </c>
      <c r="E38" s="92">
        <f>SUM(E39:E40)</f>
        <v>17908.2</v>
      </c>
      <c r="F38" s="92">
        <f>SUM(F39:F40)</f>
        <v>15311.6</v>
      </c>
      <c r="G38" s="92">
        <f t="shared" si="0"/>
        <v>-2596.6000000000004</v>
      </c>
      <c r="H38" s="98">
        <f>SUM(H39:H40)</f>
        <v>19887.8</v>
      </c>
      <c r="I38" s="112">
        <f t="shared" si="1"/>
        <v>-14.499503020962464</v>
      </c>
      <c r="J38" s="81"/>
      <c r="K38" s="81"/>
      <c r="L38" s="81"/>
      <c r="M38" s="81"/>
      <c r="N38" s="82"/>
    </row>
    <row r="39" spans="1:14" s="83" customFormat="1" ht="18" customHeight="1" hidden="1">
      <c r="A39" s="84" t="s">
        <v>8</v>
      </c>
      <c r="B39" s="85" t="s">
        <v>5</v>
      </c>
      <c r="C39" s="85" t="s">
        <v>6</v>
      </c>
      <c r="D39" s="119" t="s">
        <v>62</v>
      </c>
      <c r="E39" s="95">
        <v>5649.6</v>
      </c>
      <c r="F39" s="95">
        <v>0</v>
      </c>
      <c r="G39" s="92">
        <f t="shared" si="0"/>
        <v>-5649.6</v>
      </c>
      <c r="H39" s="98">
        <v>6371.8</v>
      </c>
      <c r="I39" s="112">
        <f t="shared" si="1"/>
        <v>-100</v>
      </c>
      <c r="J39" s="81"/>
      <c r="K39" s="81"/>
      <c r="L39" s="81"/>
      <c r="M39" s="81"/>
      <c r="N39" s="82"/>
    </row>
    <row r="40" spans="1:14" s="83" customFormat="1" ht="16.5" customHeight="1" hidden="1">
      <c r="A40" s="84" t="s">
        <v>8</v>
      </c>
      <c r="B40" s="94" t="s">
        <v>5</v>
      </c>
      <c r="C40" s="94" t="s">
        <v>5</v>
      </c>
      <c r="D40" s="120" t="s">
        <v>63</v>
      </c>
      <c r="E40" s="95">
        <v>12258.6</v>
      </c>
      <c r="F40" s="95">
        <v>15311.6</v>
      </c>
      <c r="G40" s="92">
        <f t="shared" si="0"/>
        <v>3053</v>
      </c>
      <c r="H40" s="98">
        <v>13516</v>
      </c>
      <c r="I40" s="112">
        <f t="shared" si="1"/>
        <v>24.904964677858814</v>
      </c>
      <c r="J40" s="81"/>
      <c r="K40" s="81"/>
      <c r="L40" s="81"/>
      <c r="M40" s="81"/>
      <c r="N40" s="82"/>
    </row>
    <row r="41" spans="1:14" s="83" customFormat="1" ht="18.75" customHeight="1">
      <c r="A41" s="150"/>
      <c r="B41" s="151"/>
      <c r="C41" s="152"/>
      <c r="D41" s="116" t="s">
        <v>64</v>
      </c>
      <c r="E41" s="92">
        <f>E42+E43+E44</f>
        <v>6118060.3</v>
      </c>
      <c r="F41" s="92">
        <f>F42+F43+F44</f>
        <v>6049198.500000001</v>
      </c>
      <c r="G41" s="92">
        <f t="shared" si="0"/>
        <v>-68861.79999999888</v>
      </c>
      <c r="H41" s="98">
        <f>SUM(H42:H44)</f>
        <v>5790302.899999999</v>
      </c>
      <c r="I41" s="112">
        <f t="shared" si="1"/>
        <v>-1.125549547133403</v>
      </c>
      <c r="J41" s="81"/>
      <c r="K41" s="81"/>
      <c r="L41" s="81"/>
      <c r="M41" s="81"/>
      <c r="N41" s="82"/>
    </row>
    <row r="42" spans="1:14" s="83" customFormat="1" ht="17.25" customHeight="1" hidden="1">
      <c r="A42" s="86" t="s">
        <v>8</v>
      </c>
      <c r="B42" s="85" t="s">
        <v>6</v>
      </c>
      <c r="C42" s="85" t="s">
        <v>5</v>
      </c>
      <c r="D42" s="120" t="s">
        <v>65</v>
      </c>
      <c r="E42" s="95">
        <v>2491243.8</v>
      </c>
      <c r="F42" s="95">
        <v>2531131.2</v>
      </c>
      <c r="G42" s="92">
        <f t="shared" si="0"/>
        <v>39887.40000000037</v>
      </c>
      <c r="H42" s="98">
        <v>2284818.5</v>
      </c>
      <c r="I42" s="112">
        <f t="shared" si="1"/>
        <v>1.6011038341570867</v>
      </c>
      <c r="J42" s="81"/>
      <c r="K42" s="81"/>
      <c r="L42" s="81"/>
      <c r="M42" s="81"/>
      <c r="N42" s="82"/>
    </row>
    <row r="43" spans="1:14" s="83" customFormat="1" ht="18" customHeight="1" hidden="1">
      <c r="A43" s="86" t="s">
        <v>8</v>
      </c>
      <c r="B43" s="85" t="s">
        <v>5</v>
      </c>
      <c r="C43" s="85" t="s">
        <v>6</v>
      </c>
      <c r="D43" s="119" t="s">
        <v>66</v>
      </c>
      <c r="E43" s="95">
        <v>2852766</v>
      </c>
      <c r="F43" s="95">
        <v>2771646.1</v>
      </c>
      <c r="G43" s="92">
        <f t="shared" si="0"/>
        <v>-81119.8999999999</v>
      </c>
      <c r="H43" s="98">
        <v>2473689.8</v>
      </c>
      <c r="I43" s="112">
        <f t="shared" si="1"/>
        <v>-2.843552538133167</v>
      </c>
      <c r="J43" s="81"/>
      <c r="K43" s="81"/>
      <c r="L43" s="81"/>
      <c r="M43" s="81"/>
      <c r="N43" s="82"/>
    </row>
    <row r="44" spans="1:14" s="83" customFormat="1" ht="18" customHeight="1" hidden="1">
      <c r="A44" s="86" t="s">
        <v>8</v>
      </c>
      <c r="B44" s="85" t="s">
        <v>5</v>
      </c>
      <c r="C44" s="85" t="s">
        <v>5</v>
      </c>
      <c r="D44" s="120" t="s">
        <v>67</v>
      </c>
      <c r="E44" s="95">
        <v>774050.5</v>
      </c>
      <c r="F44" s="95">
        <v>746421.2</v>
      </c>
      <c r="G44" s="92">
        <f t="shared" si="0"/>
        <v>-27629.300000000047</v>
      </c>
      <c r="H44" s="98">
        <v>1031794.6</v>
      </c>
      <c r="I44" s="112">
        <f t="shared" si="1"/>
        <v>-3.569444112496541</v>
      </c>
      <c r="J44" s="81"/>
      <c r="K44" s="81"/>
      <c r="L44" s="81"/>
      <c r="M44" s="81"/>
      <c r="N44" s="82"/>
    </row>
    <row r="45" spans="1:14" s="83" customFormat="1" ht="35.25" customHeight="1" hidden="1">
      <c r="A45" s="86" t="s">
        <v>8</v>
      </c>
      <c r="B45" s="85" t="s">
        <v>2</v>
      </c>
      <c r="C45" s="85" t="s">
        <v>6</v>
      </c>
      <c r="D45" s="116" t="s">
        <v>104</v>
      </c>
      <c r="E45" s="92"/>
      <c r="F45" s="92"/>
      <c r="G45" s="92">
        <f t="shared" si="0"/>
        <v>0</v>
      </c>
      <c r="H45" s="98">
        <f>F45+G45</f>
        <v>0</v>
      </c>
      <c r="I45" s="112" t="e">
        <f t="shared" si="1"/>
        <v>#DIV/0!</v>
      </c>
      <c r="J45" s="81"/>
      <c r="K45" s="81"/>
      <c r="L45" s="81"/>
      <c r="M45" s="81"/>
      <c r="N45" s="82"/>
    </row>
    <row r="46" spans="1:14" s="83" customFormat="1" ht="14.25">
      <c r="A46" s="150"/>
      <c r="B46" s="151"/>
      <c r="C46" s="152"/>
      <c r="D46" s="116" t="s">
        <v>68</v>
      </c>
      <c r="E46" s="92">
        <f>SUM(E47:E48)</f>
        <v>195060.40000000002</v>
      </c>
      <c r="F46" s="92">
        <f>SUM(F47:F48)</f>
        <v>187404.9</v>
      </c>
      <c r="G46" s="92">
        <f t="shared" si="0"/>
        <v>-7655.500000000029</v>
      </c>
      <c r="H46" s="98">
        <f>SUM(H47:H48)</f>
        <v>175279.90000000002</v>
      </c>
      <c r="I46" s="112">
        <f t="shared" si="1"/>
        <v>-3.924681790870949</v>
      </c>
      <c r="J46" s="81"/>
      <c r="K46" s="81"/>
      <c r="L46" s="81"/>
      <c r="M46" s="81"/>
      <c r="N46" s="82"/>
    </row>
    <row r="47" spans="1:14" s="83" customFormat="1" ht="20.25" customHeight="1" hidden="1">
      <c r="A47" s="86" t="s">
        <v>8</v>
      </c>
      <c r="B47" s="87" t="s">
        <v>6</v>
      </c>
      <c r="C47" s="87" t="s">
        <v>5</v>
      </c>
      <c r="D47" s="120" t="s">
        <v>69</v>
      </c>
      <c r="E47" s="95">
        <v>79047.8</v>
      </c>
      <c r="F47" s="95">
        <v>82602.7</v>
      </c>
      <c r="G47" s="92">
        <f t="shared" si="0"/>
        <v>3554.899999999994</v>
      </c>
      <c r="H47" s="98">
        <v>84920.8</v>
      </c>
      <c r="I47" s="112">
        <f t="shared" si="1"/>
        <v>4.497152355916285</v>
      </c>
      <c r="J47" s="81"/>
      <c r="K47" s="81"/>
      <c r="L47" s="81"/>
      <c r="M47" s="81"/>
      <c r="N47" s="82"/>
    </row>
    <row r="48" spans="1:14" s="83" customFormat="1" ht="19.5" customHeight="1" hidden="1">
      <c r="A48" s="86" t="s">
        <v>8</v>
      </c>
      <c r="B48" s="87" t="s">
        <v>5</v>
      </c>
      <c r="C48" s="87" t="s">
        <v>6</v>
      </c>
      <c r="D48" s="119" t="s">
        <v>70</v>
      </c>
      <c r="E48" s="95">
        <v>116012.6</v>
      </c>
      <c r="F48" s="95">
        <v>104802.2</v>
      </c>
      <c r="G48" s="92">
        <f t="shared" si="0"/>
        <v>-11210.400000000009</v>
      </c>
      <c r="H48" s="98">
        <v>90359.1</v>
      </c>
      <c r="I48" s="112">
        <f t="shared" si="1"/>
        <v>-9.663088319717005</v>
      </c>
      <c r="J48" s="81"/>
      <c r="K48" s="81"/>
      <c r="L48" s="81"/>
      <c r="M48" s="81"/>
      <c r="N48" s="82"/>
    </row>
    <row r="49" spans="1:14" s="83" customFormat="1" ht="23.25" customHeight="1">
      <c r="A49" s="86" t="s">
        <v>8</v>
      </c>
      <c r="B49" s="86" t="s">
        <v>2</v>
      </c>
      <c r="C49" s="86" t="s">
        <v>6</v>
      </c>
      <c r="D49" s="116" t="s">
        <v>71</v>
      </c>
      <c r="E49" s="95">
        <v>73276.5</v>
      </c>
      <c r="F49" s="95">
        <v>69306.4</v>
      </c>
      <c r="G49" s="92">
        <f t="shared" si="0"/>
        <v>-3970.100000000006</v>
      </c>
      <c r="H49" s="98">
        <v>59620.9</v>
      </c>
      <c r="I49" s="112">
        <f t="shared" si="1"/>
        <v>-5.4179716553055925</v>
      </c>
      <c r="J49" s="81"/>
      <c r="K49" s="81"/>
      <c r="L49" s="81"/>
      <c r="M49" s="81"/>
      <c r="N49" s="82"/>
    </row>
    <row r="50" spans="1:14" s="83" customFormat="1" ht="41.25" customHeight="1">
      <c r="A50" s="142" t="s">
        <v>8</v>
      </c>
      <c r="B50" s="142" t="s">
        <v>2</v>
      </c>
      <c r="C50" s="142" t="s">
        <v>6</v>
      </c>
      <c r="D50" s="116" t="s">
        <v>105</v>
      </c>
      <c r="E50" s="92">
        <f>SUM(E51:E52)</f>
        <v>100561.70000000001</v>
      </c>
      <c r="F50" s="92">
        <f>SUM(F51:F52)</f>
        <v>87982.5</v>
      </c>
      <c r="G50" s="92">
        <f t="shared" si="0"/>
        <v>-12579.200000000012</v>
      </c>
      <c r="H50" s="98">
        <f>SUM(H51:H52)</f>
        <v>73217.6</v>
      </c>
      <c r="I50" s="112">
        <f t="shared" si="1"/>
        <v>-12.508937299190464</v>
      </c>
      <c r="J50" s="81"/>
      <c r="K50" s="81"/>
      <c r="L50" s="81"/>
      <c r="M50" s="81"/>
      <c r="N50" s="82"/>
    </row>
    <row r="51" spans="1:14" s="83" customFormat="1" ht="19.5" customHeight="1" hidden="1">
      <c r="A51" s="143"/>
      <c r="B51" s="143"/>
      <c r="C51" s="143"/>
      <c r="D51" s="120" t="s">
        <v>120</v>
      </c>
      <c r="E51" s="95">
        <v>97627.6</v>
      </c>
      <c r="F51" s="95">
        <v>85415.4</v>
      </c>
      <c r="G51" s="92">
        <f t="shared" si="0"/>
        <v>-12212.200000000012</v>
      </c>
      <c r="H51" s="98">
        <v>71275.3</v>
      </c>
      <c r="I51" s="112">
        <f t="shared" si="1"/>
        <v>-12.508962629420381</v>
      </c>
      <c r="J51" s="81"/>
      <c r="K51" s="81"/>
      <c r="L51" s="81"/>
      <c r="M51" s="81"/>
      <c r="N51" s="82"/>
    </row>
    <row r="52" spans="1:14" s="83" customFormat="1" ht="26.25" customHeight="1" hidden="1">
      <c r="A52" s="144"/>
      <c r="B52" s="144"/>
      <c r="C52" s="144"/>
      <c r="D52" s="120" t="s">
        <v>121</v>
      </c>
      <c r="E52" s="95">
        <v>2934.1</v>
      </c>
      <c r="F52" s="95">
        <v>2567.1</v>
      </c>
      <c r="G52" s="92">
        <f t="shared" si="0"/>
        <v>-367</v>
      </c>
      <c r="H52" s="98">
        <v>1942.3</v>
      </c>
      <c r="I52" s="112">
        <f t="shared" si="1"/>
        <v>-12.508094475307587</v>
      </c>
      <c r="J52" s="81"/>
      <c r="K52" s="81"/>
      <c r="L52" s="81"/>
      <c r="M52" s="81"/>
      <c r="N52" s="82"/>
    </row>
    <row r="53" spans="1:14" s="83" customFormat="1" ht="14.25" customHeight="1">
      <c r="A53" s="150"/>
      <c r="B53" s="151"/>
      <c r="C53" s="152"/>
      <c r="D53" s="116" t="s">
        <v>72</v>
      </c>
      <c r="E53" s="92">
        <f>SUM(E54:E56)</f>
        <v>697862.1000000001</v>
      </c>
      <c r="F53" s="92">
        <f>SUM(F54:F56)</f>
        <v>680710.0999999999</v>
      </c>
      <c r="G53" s="92">
        <f t="shared" si="0"/>
        <v>-17152.000000000233</v>
      </c>
      <c r="H53" s="98">
        <f>SUM(H54:H56)</f>
        <v>130881.3</v>
      </c>
      <c r="I53" s="112">
        <f t="shared" si="1"/>
        <v>-2.4577921626636794</v>
      </c>
      <c r="J53" s="81"/>
      <c r="K53" s="81"/>
      <c r="L53" s="81"/>
      <c r="M53" s="81"/>
      <c r="N53" s="82"/>
    </row>
    <row r="54" spans="1:14" s="83" customFormat="1" ht="15.75" customHeight="1" hidden="1">
      <c r="A54" s="88" t="s">
        <v>8</v>
      </c>
      <c r="B54" s="88" t="s">
        <v>6</v>
      </c>
      <c r="C54" s="89" t="s">
        <v>5</v>
      </c>
      <c r="D54" s="120" t="s">
        <v>73</v>
      </c>
      <c r="E54" s="95">
        <v>304307.2</v>
      </c>
      <c r="F54" s="95">
        <v>280342.6</v>
      </c>
      <c r="G54" s="92">
        <f t="shared" si="0"/>
        <v>-23964.600000000035</v>
      </c>
      <c r="H54" s="98">
        <v>74789.3</v>
      </c>
      <c r="I54" s="112">
        <f t="shared" si="1"/>
        <v>-7.875134075039966</v>
      </c>
      <c r="J54" s="81"/>
      <c r="K54" s="81"/>
      <c r="L54" s="81"/>
      <c r="M54" s="81"/>
      <c r="N54" s="82"/>
    </row>
    <row r="55" spans="1:14" s="83" customFormat="1" ht="15" customHeight="1" hidden="1">
      <c r="A55" s="88" t="s">
        <v>8</v>
      </c>
      <c r="B55" s="88" t="s">
        <v>5</v>
      </c>
      <c r="C55" s="89" t="s">
        <v>6</v>
      </c>
      <c r="D55" s="119" t="s">
        <v>74</v>
      </c>
      <c r="E55" s="95">
        <v>380580.6</v>
      </c>
      <c r="F55" s="95">
        <v>380733.3</v>
      </c>
      <c r="G55" s="92">
        <f t="shared" si="0"/>
        <v>152.70000000001164</v>
      </c>
      <c r="H55" s="98">
        <v>55147.7</v>
      </c>
      <c r="I55" s="112">
        <f t="shared" si="1"/>
        <v>0.04012290694797116</v>
      </c>
      <c r="J55" s="81"/>
      <c r="K55" s="81"/>
      <c r="L55" s="81"/>
      <c r="M55" s="81"/>
      <c r="N55" s="82"/>
    </row>
    <row r="56" spans="1:14" s="83" customFormat="1" ht="15.75" customHeight="1" hidden="1">
      <c r="A56" s="88" t="s">
        <v>8</v>
      </c>
      <c r="B56" s="88" t="s">
        <v>5</v>
      </c>
      <c r="C56" s="89" t="s">
        <v>5</v>
      </c>
      <c r="D56" s="120" t="s">
        <v>75</v>
      </c>
      <c r="E56" s="95">
        <v>12974.3</v>
      </c>
      <c r="F56" s="95">
        <v>19634.2</v>
      </c>
      <c r="G56" s="92">
        <f t="shared" si="0"/>
        <v>6659.9000000000015</v>
      </c>
      <c r="H56" s="98">
        <v>944.3</v>
      </c>
      <c r="I56" s="112">
        <f t="shared" si="1"/>
        <v>51.33147838419029</v>
      </c>
      <c r="J56" s="81"/>
      <c r="K56" s="81"/>
      <c r="L56" s="81"/>
      <c r="M56" s="81"/>
      <c r="N56" s="82"/>
    </row>
    <row r="57" spans="1:14" s="83" customFormat="1" ht="27.75" customHeight="1">
      <c r="A57" s="88" t="s">
        <v>8</v>
      </c>
      <c r="B57" s="88" t="s">
        <v>3</v>
      </c>
      <c r="C57" s="89" t="s">
        <v>6</v>
      </c>
      <c r="D57" s="116" t="s">
        <v>122</v>
      </c>
      <c r="E57" s="95">
        <v>403.6</v>
      </c>
      <c r="F57" s="95">
        <v>475.1</v>
      </c>
      <c r="G57" s="92">
        <f t="shared" si="0"/>
        <v>71.5</v>
      </c>
      <c r="H57" s="98">
        <v>7934.8</v>
      </c>
      <c r="I57" s="112">
        <f t="shared" si="1"/>
        <v>17.715559960356785</v>
      </c>
      <c r="J57" s="81"/>
      <c r="K57" s="81"/>
      <c r="L57" s="81"/>
      <c r="M57" s="81"/>
      <c r="N57" s="82"/>
    </row>
    <row r="58" spans="1:14" s="83" customFormat="1" ht="27.75" customHeight="1">
      <c r="A58" s="88" t="s">
        <v>8</v>
      </c>
      <c r="B58" s="88" t="s">
        <v>3</v>
      </c>
      <c r="C58" s="89" t="s">
        <v>6</v>
      </c>
      <c r="D58" s="116" t="s">
        <v>76</v>
      </c>
      <c r="E58" s="95">
        <v>9309.6</v>
      </c>
      <c r="F58" s="95">
        <v>8883.7</v>
      </c>
      <c r="G58" s="92">
        <f t="shared" si="0"/>
        <v>-425.89999999999964</v>
      </c>
      <c r="H58" s="98"/>
      <c r="I58" s="112">
        <f t="shared" si="1"/>
        <v>-4.574847469279021</v>
      </c>
      <c r="J58" s="81"/>
      <c r="K58" s="81"/>
      <c r="L58" s="81"/>
      <c r="M58" s="81"/>
      <c r="N58" s="82"/>
    </row>
    <row r="59" spans="1:14" s="83" customFormat="1" ht="42" customHeight="1">
      <c r="A59" s="86" t="s">
        <v>8</v>
      </c>
      <c r="B59" s="86" t="s">
        <v>3</v>
      </c>
      <c r="C59" s="87" t="s">
        <v>6</v>
      </c>
      <c r="D59" s="116" t="s">
        <v>77</v>
      </c>
      <c r="E59" s="92">
        <v>10875.8</v>
      </c>
      <c r="F59" s="92">
        <v>10875.8</v>
      </c>
      <c r="G59" s="92">
        <f t="shared" si="0"/>
        <v>0</v>
      </c>
      <c r="H59" s="98">
        <f>F59+G59</f>
        <v>10875.8</v>
      </c>
      <c r="I59" s="112">
        <f t="shared" si="1"/>
        <v>0</v>
      </c>
      <c r="J59" s="81"/>
      <c r="K59" s="81"/>
      <c r="L59" s="81"/>
      <c r="M59" s="81"/>
      <c r="N59" s="82"/>
    </row>
    <row r="60" spans="1:14" s="83" customFormat="1" ht="22.5" customHeight="1">
      <c r="A60" s="84"/>
      <c r="B60" s="84"/>
      <c r="C60" s="90"/>
      <c r="D60" s="106" t="s">
        <v>18</v>
      </c>
      <c r="E60" s="95">
        <f>E61+E64+E67</f>
        <v>189719.90000000002</v>
      </c>
      <c r="F60" s="95">
        <f>F61+F64+F67</f>
        <v>177245.69999999998</v>
      </c>
      <c r="G60" s="95">
        <f>G61+G64+G67</f>
        <v>-12474.199999999993</v>
      </c>
      <c r="H60" s="98"/>
      <c r="I60" s="112">
        <f t="shared" si="1"/>
        <v>-6.575061445847297</v>
      </c>
      <c r="J60" s="81"/>
      <c r="K60" s="81"/>
      <c r="L60" s="81"/>
      <c r="M60" s="81"/>
      <c r="N60" s="82"/>
    </row>
    <row r="61" spans="1:14" s="83" customFormat="1" ht="14.25" hidden="1">
      <c r="A61" s="142" t="s">
        <v>4</v>
      </c>
      <c r="B61" s="142" t="s">
        <v>5</v>
      </c>
      <c r="C61" s="142" t="s">
        <v>5</v>
      </c>
      <c r="D61" s="121" t="s">
        <v>78</v>
      </c>
      <c r="E61" s="96">
        <v>62179</v>
      </c>
      <c r="F61" s="96">
        <v>58090.7</v>
      </c>
      <c r="G61" s="122">
        <f t="shared" si="0"/>
        <v>-4088.300000000003</v>
      </c>
      <c r="H61" s="98">
        <v>54096.1</v>
      </c>
      <c r="I61" s="112">
        <f t="shared" si="1"/>
        <v>-6.575049453995732</v>
      </c>
      <c r="J61" s="81"/>
      <c r="K61" s="81"/>
      <c r="L61" s="81"/>
      <c r="M61" s="81"/>
      <c r="N61" s="82"/>
    </row>
    <row r="62" spans="1:14" s="83" customFormat="1" ht="28.5" customHeight="1" hidden="1">
      <c r="A62" s="143"/>
      <c r="B62" s="143"/>
      <c r="C62" s="143"/>
      <c r="D62" s="115" t="s">
        <v>123</v>
      </c>
      <c r="E62" s="92">
        <v>0</v>
      </c>
      <c r="F62" s="92">
        <v>0</v>
      </c>
      <c r="G62" s="92">
        <f t="shared" si="0"/>
        <v>0</v>
      </c>
      <c r="H62" s="98">
        <f>F62+G62</f>
        <v>0</v>
      </c>
      <c r="I62" s="112" t="e">
        <f t="shared" si="1"/>
        <v>#DIV/0!</v>
      </c>
      <c r="J62" s="81"/>
      <c r="K62" s="81"/>
      <c r="L62" s="81"/>
      <c r="M62" s="81"/>
      <c r="N62" s="82"/>
    </row>
    <row r="63" spans="1:14" s="83" customFormat="1" ht="14.25" customHeight="1" hidden="1">
      <c r="A63" s="144"/>
      <c r="B63" s="144"/>
      <c r="C63" s="144"/>
      <c r="D63" s="115" t="s">
        <v>34</v>
      </c>
      <c r="E63" s="92">
        <v>0</v>
      </c>
      <c r="F63" s="92">
        <v>0</v>
      </c>
      <c r="G63" s="92">
        <f t="shared" si="0"/>
        <v>0</v>
      </c>
      <c r="H63" s="98">
        <f>F63+G63</f>
        <v>0</v>
      </c>
      <c r="I63" s="112" t="e">
        <f t="shared" si="1"/>
        <v>#DIV/0!</v>
      </c>
      <c r="J63" s="81"/>
      <c r="K63" s="81"/>
      <c r="L63" s="81"/>
      <c r="M63" s="81"/>
      <c r="N63" s="82"/>
    </row>
    <row r="64" spans="1:13" s="83" customFormat="1" ht="15" customHeight="1" hidden="1">
      <c r="A64" s="142" t="s">
        <v>4</v>
      </c>
      <c r="B64" s="142" t="s">
        <v>5</v>
      </c>
      <c r="C64" s="142" t="s">
        <v>2</v>
      </c>
      <c r="D64" s="116" t="s">
        <v>79</v>
      </c>
      <c r="E64" s="95">
        <v>124083.2</v>
      </c>
      <c r="F64" s="95">
        <v>115924.6</v>
      </c>
      <c r="G64" s="92">
        <f t="shared" si="0"/>
        <v>-8158.599999999991</v>
      </c>
      <c r="H64" s="98">
        <v>98198.7</v>
      </c>
      <c r="I64" s="112">
        <f t="shared" si="1"/>
        <v>-6.575104446049096</v>
      </c>
      <c r="J64" s="81"/>
      <c r="K64" s="81"/>
      <c r="L64" s="81"/>
      <c r="M64" s="81"/>
    </row>
    <row r="65" spans="1:13" s="83" customFormat="1" ht="15.75" customHeight="1" hidden="1">
      <c r="A65" s="143"/>
      <c r="B65" s="143"/>
      <c r="C65" s="143"/>
      <c r="D65" s="123" t="s">
        <v>142</v>
      </c>
      <c r="E65" s="92">
        <v>0</v>
      </c>
      <c r="F65" s="92">
        <v>0</v>
      </c>
      <c r="G65" s="92">
        <f t="shared" si="0"/>
        <v>0</v>
      </c>
      <c r="H65" s="98">
        <f aca="true" t="shared" si="3" ref="H65:H73">F65+G65</f>
        <v>0</v>
      </c>
      <c r="I65" s="112" t="e">
        <f t="shared" si="1"/>
        <v>#DIV/0!</v>
      </c>
      <c r="J65" s="81"/>
      <c r="K65" s="81"/>
      <c r="L65" s="81"/>
      <c r="M65" s="81"/>
    </row>
    <row r="66" spans="1:13" s="83" customFormat="1" ht="14.25" customHeight="1" hidden="1">
      <c r="A66" s="144"/>
      <c r="B66" s="144"/>
      <c r="C66" s="144"/>
      <c r="D66" s="123" t="s">
        <v>124</v>
      </c>
      <c r="E66" s="92">
        <v>0</v>
      </c>
      <c r="F66" s="92">
        <v>0</v>
      </c>
      <c r="G66" s="92">
        <f t="shared" si="0"/>
        <v>0</v>
      </c>
      <c r="H66" s="98">
        <f t="shared" si="3"/>
        <v>0</v>
      </c>
      <c r="I66" s="112" t="e">
        <f t="shared" si="1"/>
        <v>#DIV/0!</v>
      </c>
      <c r="J66" s="81"/>
      <c r="K66" s="81"/>
      <c r="L66" s="81"/>
      <c r="M66" s="81"/>
    </row>
    <row r="67" spans="1:13" s="83" customFormat="1" ht="15" customHeight="1" hidden="1">
      <c r="A67" s="142" t="s">
        <v>4</v>
      </c>
      <c r="B67" s="142" t="s">
        <v>5</v>
      </c>
      <c r="C67" s="142" t="s">
        <v>2</v>
      </c>
      <c r="D67" s="116" t="s">
        <v>80</v>
      </c>
      <c r="E67" s="92">
        <f>SUM(E68:E72)</f>
        <v>3457.7</v>
      </c>
      <c r="F67" s="92">
        <v>3230.4</v>
      </c>
      <c r="G67" s="92">
        <f t="shared" si="0"/>
        <v>-227.29999999999973</v>
      </c>
      <c r="H67" s="98">
        <f t="shared" si="3"/>
        <v>3003.1000000000004</v>
      </c>
      <c r="I67" s="112">
        <f t="shared" si="1"/>
        <v>-6.573733985018933</v>
      </c>
      <c r="J67" s="81"/>
      <c r="K67" s="81"/>
      <c r="L67" s="81"/>
      <c r="M67" s="81"/>
    </row>
    <row r="68" spans="1:13" s="83" customFormat="1" ht="15" customHeight="1" hidden="1">
      <c r="A68" s="143"/>
      <c r="B68" s="143"/>
      <c r="C68" s="143"/>
      <c r="D68" s="123" t="s">
        <v>14</v>
      </c>
      <c r="E68" s="92">
        <v>607.7</v>
      </c>
      <c r="F68" s="92">
        <v>607.7</v>
      </c>
      <c r="G68" s="92">
        <f t="shared" si="0"/>
        <v>0</v>
      </c>
      <c r="H68" s="98">
        <f t="shared" si="3"/>
        <v>607.7</v>
      </c>
      <c r="I68" s="112">
        <f t="shared" si="1"/>
        <v>0</v>
      </c>
      <c r="J68" s="81"/>
      <c r="K68" s="81"/>
      <c r="L68" s="81"/>
      <c r="M68" s="81"/>
    </row>
    <row r="69" spans="1:13" s="83" customFormat="1" ht="15.75" customHeight="1" hidden="1">
      <c r="A69" s="143"/>
      <c r="B69" s="143"/>
      <c r="C69" s="143"/>
      <c r="D69" s="123" t="s">
        <v>15</v>
      </c>
      <c r="E69" s="92">
        <v>350</v>
      </c>
      <c r="F69" s="92">
        <v>350</v>
      </c>
      <c r="G69" s="92">
        <f t="shared" si="0"/>
        <v>0</v>
      </c>
      <c r="H69" s="98">
        <f t="shared" si="3"/>
        <v>350</v>
      </c>
      <c r="I69" s="112">
        <f t="shared" si="1"/>
        <v>0</v>
      </c>
      <c r="J69" s="81"/>
      <c r="K69" s="81"/>
      <c r="L69" s="81"/>
      <c r="M69" s="81"/>
    </row>
    <row r="70" spans="1:13" s="83" customFormat="1" ht="15" customHeight="1" hidden="1">
      <c r="A70" s="143"/>
      <c r="B70" s="143"/>
      <c r="C70" s="143"/>
      <c r="D70" s="123" t="s">
        <v>11</v>
      </c>
      <c r="E70" s="92">
        <v>300</v>
      </c>
      <c r="F70" s="92">
        <v>300</v>
      </c>
      <c r="G70" s="92">
        <f t="shared" si="0"/>
        <v>0</v>
      </c>
      <c r="H70" s="98">
        <f t="shared" si="3"/>
        <v>300</v>
      </c>
      <c r="I70" s="112">
        <f t="shared" si="1"/>
        <v>0</v>
      </c>
      <c r="J70" s="81"/>
      <c r="K70" s="81"/>
      <c r="L70" s="81"/>
      <c r="M70" s="81"/>
    </row>
    <row r="71" spans="1:13" s="83" customFormat="1" ht="15" customHeight="1" hidden="1">
      <c r="A71" s="143"/>
      <c r="B71" s="143"/>
      <c r="C71" s="143"/>
      <c r="D71" s="123" t="s">
        <v>12</v>
      </c>
      <c r="E71" s="92">
        <v>1200</v>
      </c>
      <c r="F71" s="92">
        <v>1200</v>
      </c>
      <c r="G71" s="92">
        <f t="shared" si="0"/>
        <v>0</v>
      </c>
      <c r="H71" s="98">
        <f t="shared" si="3"/>
        <v>1200</v>
      </c>
      <c r="I71" s="112">
        <f t="shared" si="1"/>
        <v>0</v>
      </c>
      <c r="J71" s="81"/>
      <c r="K71" s="81"/>
      <c r="L71" s="81"/>
      <c r="M71" s="81"/>
    </row>
    <row r="72" spans="1:13" s="83" customFormat="1" ht="15" customHeight="1" hidden="1">
      <c r="A72" s="143"/>
      <c r="B72" s="143"/>
      <c r="C72" s="143"/>
      <c r="D72" s="123" t="s">
        <v>16</v>
      </c>
      <c r="E72" s="92">
        <v>1000</v>
      </c>
      <c r="F72" s="92">
        <v>1000</v>
      </c>
      <c r="G72" s="92">
        <f t="shared" si="0"/>
        <v>0</v>
      </c>
      <c r="H72" s="98">
        <f t="shared" si="3"/>
        <v>1000</v>
      </c>
      <c r="I72" s="112">
        <f t="shared" si="1"/>
        <v>0</v>
      </c>
      <c r="J72" s="81"/>
      <c r="K72" s="81"/>
      <c r="L72" s="81"/>
      <c r="M72" s="81"/>
    </row>
    <row r="73" spans="1:13" s="83" customFormat="1" ht="26.25" customHeight="1">
      <c r="A73" s="86" t="s">
        <v>1</v>
      </c>
      <c r="B73" s="86" t="s">
        <v>2</v>
      </c>
      <c r="C73" s="86" t="s">
        <v>6</v>
      </c>
      <c r="D73" s="113" t="s">
        <v>81</v>
      </c>
      <c r="E73" s="92">
        <v>138360</v>
      </c>
      <c r="F73" s="92">
        <v>161010</v>
      </c>
      <c r="G73" s="92">
        <f t="shared" si="0"/>
        <v>22650</v>
      </c>
      <c r="H73" s="98">
        <f t="shared" si="3"/>
        <v>183660</v>
      </c>
      <c r="I73" s="112">
        <f aca="true" t="shared" si="4" ref="I73:I133">F73/E73*100-100</f>
        <v>16.37033824804857</v>
      </c>
      <c r="J73" s="81"/>
      <c r="K73" s="81"/>
      <c r="L73" s="81"/>
      <c r="M73" s="81"/>
    </row>
    <row r="74" spans="1:13" s="83" customFormat="1" ht="25.5" customHeight="1" hidden="1">
      <c r="A74" s="84"/>
      <c r="B74" s="84"/>
      <c r="C74" s="90"/>
      <c r="D74" s="116" t="s">
        <v>82</v>
      </c>
      <c r="E74" s="92">
        <f>E75</f>
        <v>0</v>
      </c>
      <c r="F74" s="92">
        <f>F75</f>
        <v>0</v>
      </c>
      <c r="G74" s="92">
        <f aca="true" t="shared" si="5" ref="G74:G133">F74-E74</f>
        <v>0</v>
      </c>
      <c r="H74" s="98">
        <f aca="true" t="shared" si="6" ref="H74:H130">F74+G74</f>
        <v>0</v>
      </c>
      <c r="I74" s="112" t="e">
        <f t="shared" si="4"/>
        <v>#DIV/0!</v>
      </c>
      <c r="J74" s="81"/>
      <c r="K74" s="81"/>
      <c r="L74" s="81"/>
      <c r="M74" s="81"/>
    </row>
    <row r="75" spans="1:13" s="83" customFormat="1" ht="25.5" customHeight="1" hidden="1">
      <c r="A75" s="84" t="s">
        <v>8</v>
      </c>
      <c r="B75" s="84" t="s">
        <v>3</v>
      </c>
      <c r="C75" s="90" t="s">
        <v>6</v>
      </c>
      <c r="D75" s="116" t="s">
        <v>125</v>
      </c>
      <c r="E75" s="92">
        <v>0</v>
      </c>
      <c r="F75" s="92">
        <v>0</v>
      </c>
      <c r="G75" s="92">
        <f t="shared" si="5"/>
        <v>0</v>
      </c>
      <c r="H75" s="98">
        <f t="shared" si="6"/>
        <v>0</v>
      </c>
      <c r="I75" s="112" t="e">
        <f t="shared" si="4"/>
        <v>#DIV/0!</v>
      </c>
      <c r="J75" s="81"/>
      <c r="K75" s="81"/>
      <c r="L75" s="81"/>
      <c r="M75" s="81"/>
    </row>
    <row r="76" spans="1:13" s="83" customFormat="1" ht="17.25" customHeight="1" hidden="1">
      <c r="A76" s="84"/>
      <c r="B76" s="84"/>
      <c r="C76" s="90"/>
      <c r="D76" s="116" t="s">
        <v>135</v>
      </c>
      <c r="E76" s="92">
        <v>0</v>
      </c>
      <c r="F76" s="92">
        <v>0</v>
      </c>
      <c r="G76" s="92">
        <f t="shared" si="5"/>
        <v>0</v>
      </c>
      <c r="H76" s="98">
        <f t="shared" si="6"/>
        <v>0</v>
      </c>
      <c r="I76" s="112" t="e">
        <f t="shared" si="4"/>
        <v>#DIV/0!</v>
      </c>
      <c r="J76" s="81"/>
      <c r="K76" s="81"/>
      <c r="L76" s="81"/>
      <c r="M76" s="81"/>
    </row>
    <row r="77" spans="1:13" s="83" customFormat="1" ht="33" customHeight="1" hidden="1">
      <c r="A77" s="84" t="s">
        <v>4</v>
      </c>
      <c r="B77" s="84" t="s">
        <v>5</v>
      </c>
      <c r="C77" s="90" t="s">
        <v>5</v>
      </c>
      <c r="D77" s="116" t="s">
        <v>126</v>
      </c>
      <c r="E77" s="92">
        <v>35000</v>
      </c>
      <c r="F77" s="92">
        <v>35000</v>
      </c>
      <c r="G77" s="92">
        <f t="shared" si="5"/>
        <v>0</v>
      </c>
      <c r="H77" s="98"/>
      <c r="I77" s="112">
        <f t="shared" si="4"/>
        <v>0</v>
      </c>
      <c r="J77" s="81"/>
      <c r="K77" s="81"/>
      <c r="L77" s="81"/>
      <c r="M77" s="81"/>
    </row>
    <row r="78" spans="1:13" s="83" customFormat="1" ht="29.25" customHeight="1" hidden="1">
      <c r="A78" s="84" t="s">
        <v>4</v>
      </c>
      <c r="B78" s="84" t="s">
        <v>5</v>
      </c>
      <c r="C78" s="90" t="s">
        <v>0</v>
      </c>
      <c r="D78" s="116" t="s">
        <v>126</v>
      </c>
      <c r="E78" s="92">
        <v>22312</v>
      </c>
      <c r="F78" s="92">
        <v>22312</v>
      </c>
      <c r="G78" s="92">
        <f t="shared" si="5"/>
        <v>0</v>
      </c>
      <c r="H78" s="98"/>
      <c r="I78" s="112">
        <f t="shared" si="4"/>
        <v>0</v>
      </c>
      <c r="J78" s="81"/>
      <c r="K78" s="81"/>
      <c r="L78" s="81"/>
      <c r="M78" s="81"/>
    </row>
    <row r="79" spans="1:13" s="83" customFormat="1" ht="33" customHeight="1">
      <c r="A79" s="142" t="s">
        <v>3</v>
      </c>
      <c r="B79" s="142" t="s">
        <v>6</v>
      </c>
      <c r="C79" s="142" t="s">
        <v>6</v>
      </c>
      <c r="D79" s="116" t="s">
        <v>136</v>
      </c>
      <c r="E79" s="92">
        <f>SUM(E80:E81)</f>
        <v>546500</v>
      </c>
      <c r="F79" s="92">
        <f>SUM(F80:F81)</f>
        <v>0</v>
      </c>
      <c r="G79" s="92">
        <f t="shared" si="5"/>
        <v>-546500</v>
      </c>
      <c r="H79" s="98"/>
      <c r="I79" s="112">
        <f t="shared" si="4"/>
        <v>-100</v>
      </c>
      <c r="J79" s="81"/>
      <c r="K79" s="81"/>
      <c r="L79" s="81"/>
      <c r="M79" s="81"/>
    </row>
    <row r="80" spans="1:13" s="83" customFormat="1" ht="21" customHeight="1" hidden="1">
      <c r="A80" s="143"/>
      <c r="B80" s="143"/>
      <c r="C80" s="143"/>
      <c r="D80" s="116" t="s">
        <v>35</v>
      </c>
      <c r="E80" s="92">
        <v>546500</v>
      </c>
      <c r="F80" s="92">
        <v>0</v>
      </c>
      <c r="G80" s="92">
        <f t="shared" si="5"/>
        <v>-546500</v>
      </c>
      <c r="H80" s="98"/>
      <c r="I80" s="112">
        <f t="shared" si="4"/>
        <v>-100</v>
      </c>
      <c r="J80" s="81"/>
      <c r="K80" s="81"/>
      <c r="L80" s="81"/>
      <c r="M80" s="81"/>
    </row>
    <row r="81" spans="1:13" s="83" customFormat="1" ht="18" customHeight="1" hidden="1">
      <c r="A81" s="144"/>
      <c r="B81" s="144"/>
      <c r="C81" s="144"/>
      <c r="D81" s="116" t="s">
        <v>127</v>
      </c>
      <c r="E81" s="92">
        <v>0</v>
      </c>
      <c r="F81" s="92">
        <v>0</v>
      </c>
      <c r="G81" s="92">
        <f t="shared" si="5"/>
        <v>0</v>
      </c>
      <c r="H81" s="98"/>
      <c r="I81" s="112" t="e">
        <f t="shared" si="4"/>
        <v>#DIV/0!</v>
      </c>
      <c r="J81" s="81"/>
      <c r="K81" s="81"/>
      <c r="L81" s="81"/>
      <c r="M81" s="81"/>
    </row>
    <row r="82" spans="1:13" s="83" customFormat="1" ht="40.5" customHeight="1">
      <c r="A82" s="86" t="s">
        <v>5</v>
      </c>
      <c r="B82" s="86" t="s">
        <v>2</v>
      </c>
      <c r="C82" s="86" t="s">
        <v>6</v>
      </c>
      <c r="D82" s="113" t="s">
        <v>128</v>
      </c>
      <c r="E82" s="92">
        <v>2820</v>
      </c>
      <c r="F82" s="92">
        <v>1350</v>
      </c>
      <c r="G82" s="92">
        <f t="shared" si="5"/>
        <v>-1470</v>
      </c>
      <c r="H82" s="99">
        <f t="shared" si="6"/>
        <v>-120</v>
      </c>
      <c r="I82" s="112">
        <f t="shared" si="4"/>
        <v>-52.12765957446808</v>
      </c>
      <c r="J82" s="81"/>
      <c r="K82" s="81"/>
      <c r="L82" s="81"/>
      <c r="M82" s="81"/>
    </row>
    <row r="83" spans="1:13" s="83" customFormat="1" ht="16.5" customHeight="1" hidden="1">
      <c r="A83" s="86"/>
      <c r="B83" s="86"/>
      <c r="C83" s="86"/>
      <c r="D83" s="106" t="s">
        <v>83</v>
      </c>
      <c r="E83" s="106"/>
      <c r="F83" s="92">
        <f>F84+F91+F102+F109+F111+F113+F116+F118+F128</f>
        <v>2039891.2999999998</v>
      </c>
      <c r="G83" s="92">
        <f t="shared" si="5"/>
        <v>2039891.2999999998</v>
      </c>
      <c r="H83" s="99">
        <f t="shared" si="6"/>
        <v>4079782.5999999996</v>
      </c>
      <c r="I83" s="112" t="e">
        <f t="shared" si="4"/>
        <v>#DIV/0!</v>
      </c>
      <c r="J83" s="81"/>
      <c r="K83" s="81"/>
      <c r="L83" s="81"/>
      <c r="M83" s="81"/>
    </row>
    <row r="84" spans="1:13" s="83" customFormat="1" ht="25.5" hidden="1">
      <c r="A84" s="86"/>
      <c r="B84" s="86"/>
      <c r="C84" s="86"/>
      <c r="D84" s="113" t="s">
        <v>84</v>
      </c>
      <c r="E84" s="113"/>
      <c r="F84" s="92">
        <f>F85</f>
        <v>0</v>
      </c>
      <c r="G84" s="92">
        <f t="shared" si="5"/>
        <v>0</v>
      </c>
      <c r="H84" s="99">
        <f t="shared" si="6"/>
        <v>0</v>
      </c>
      <c r="I84" s="112" t="e">
        <f t="shared" si="4"/>
        <v>#DIV/0!</v>
      </c>
      <c r="J84" s="91"/>
      <c r="K84" s="91"/>
      <c r="L84" s="91"/>
      <c r="M84" s="91"/>
    </row>
    <row r="85" spans="1:13" s="83" customFormat="1" ht="27" customHeight="1" hidden="1">
      <c r="A85" s="145" t="s">
        <v>1</v>
      </c>
      <c r="B85" s="145" t="s">
        <v>2</v>
      </c>
      <c r="C85" s="145" t="s">
        <v>6</v>
      </c>
      <c r="D85" s="113" t="s">
        <v>85</v>
      </c>
      <c r="E85" s="113"/>
      <c r="F85" s="92">
        <f>F86+F88</f>
        <v>0</v>
      </c>
      <c r="G85" s="92">
        <f t="shared" si="5"/>
        <v>0</v>
      </c>
      <c r="H85" s="99">
        <f t="shared" si="6"/>
        <v>0</v>
      </c>
      <c r="I85" s="112" t="e">
        <f t="shared" si="4"/>
        <v>#DIV/0!</v>
      </c>
      <c r="J85" s="91"/>
      <c r="K85" s="91"/>
      <c r="L85" s="91"/>
      <c r="M85" s="91"/>
    </row>
    <row r="86" spans="1:9" ht="15" customHeight="1" hidden="1">
      <c r="A86" s="145"/>
      <c r="B86" s="145"/>
      <c r="C86" s="145"/>
      <c r="D86" s="113" t="s">
        <v>86</v>
      </c>
      <c r="E86" s="113"/>
      <c r="F86" s="92">
        <f>SUM(F87:F87)</f>
        <v>0</v>
      </c>
      <c r="G86" s="92">
        <f t="shared" si="5"/>
        <v>0</v>
      </c>
      <c r="H86" s="99">
        <f t="shared" si="6"/>
        <v>0</v>
      </c>
      <c r="I86" s="112" t="e">
        <f t="shared" si="4"/>
        <v>#DIV/0!</v>
      </c>
    </row>
    <row r="87" spans="1:9" ht="14.25" hidden="1">
      <c r="A87" s="145"/>
      <c r="B87" s="145"/>
      <c r="C87" s="145"/>
      <c r="D87" s="124" t="s">
        <v>87</v>
      </c>
      <c r="E87" s="124"/>
      <c r="F87" s="92">
        <v>0</v>
      </c>
      <c r="G87" s="92">
        <f t="shared" si="5"/>
        <v>0</v>
      </c>
      <c r="H87" s="99">
        <f t="shared" si="6"/>
        <v>0</v>
      </c>
      <c r="I87" s="112" t="e">
        <f t="shared" si="4"/>
        <v>#DIV/0!</v>
      </c>
    </row>
    <row r="88" spans="1:9" ht="13.5" customHeight="1" hidden="1">
      <c r="A88" s="86"/>
      <c r="B88" s="86"/>
      <c r="C88" s="86"/>
      <c r="D88" s="113" t="s">
        <v>88</v>
      </c>
      <c r="E88" s="113"/>
      <c r="F88" s="92">
        <f>F89+F90</f>
        <v>0</v>
      </c>
      <c r="G88" s="92">
        <f t="shared" si="5"/>
        <v>0</v>
      </c>
      <c r="H88" s="99">
        <f t="shared" si="6"/>
        <v>0</v>
      </c>
      <c r="I88" s="112" t="e">
        <f t="shared" si="4"/>
        <v>#DIV/0!</v>
      </c>
    </row>
    <row r="89" spans="1:9" ht="14.25" hidden="1">
      <c r="A89" s="86"/>
      <c r="B89" s="86"/>
      <c r="C89" s="86"/>
      <c r="D89" s="124" t="s">
        <v>36</v>
      </c>
      <c r="E89" s="124"/>
      <c r="F89" s="92">
        <v>0</v>
      </c>
      <c r="G89" s="92">
        <f t="shared" si="5"/>
        <v>0</v>
      </c>
      <c r="H89" s="99">
        <f t="shared" si="6"/>
        <v>0</v>
      </c>
      <c r="I89" s="112" t="e">
        <f t="shared" si="4"/>
        <v>#DIV/0!</v>
      </c>
    </row>
    <row r="90" spans="1:9" ht="14.25" hidden="1">
      <c r="A90" s="86"/>
      <c r="B90" s="86"/>
      <c r="C90" s="86"/>
      <c r="D90" s="124" t="s">
        <v>89</v>
      </c>
      <c r="E90" s="124"/>
      <c r="F90" s="92">
        <v>0</v>
      </c>
      <c r="G90" s="92">
        <f t="shared" si="5"/>
        <v>0</v>
      </c>
      <c r="H90" s="99">
        <f t="shared" si="6"/>
        <v>0</v>
      </c>
      <c r="I90" s="112" t="e">
        <f t="shared" si="4"/>
        <v>#DIV/0!</v>
      </c>
    </row>
    <row r="91" spans="1:9" ht="25.5" hidden="1">
      <c r="A91" s="86"/>
      <c r="B91" s="86"/>
      <c r="C91" s="86"/>
      <c r="D91" s="113" t="s">
        <v>109</v>
      </c>
      <c r="E91" s="113"/>
      <c r="F91" s="92">
        <f>F92+F96+F98+F100</f>
        <v>715614.7</v>
      </c>
      <c r="G91" s="92">
        <f t="shared" si="5"/>
        <v>715614.7</v>
      </c>
      <c r="H91" s="99">
        <f t="shared" si="6"/>
        <v>1431229.4</v>
      </c>
      <c r="I91" s="112" t="e">
        <f t="shared" si="4"/>
        <v>#DIV/0!</v>
      </c>
    </row>
    <row r="92" spans="1:9" ht="90" customHeight="1" hidden="1">
      <c r="A92" s="145" t="s">
        <v>8</v>
      </c>
      <c r="B92" s="145" t="s">
        <v>3</v>
      </c>
      <c r="C92" s="145" t="s">
        <v>6</v>
      </c>
      <c r="D92" s="113" t="s">
        <v>129</v>
      </c>
      <c r="E92" s="113"/>
      <c r="F92" s="92">
        <f>SUM(F93:F95)</f>
        <v>417250</v>
      </c>
      <c r="G92" s="92">
        <f t="shared" si="5"/>
        <v>417250</v>
      </c>
      <c r="H92" s="99">
        <f t="shared" si="6"/>
        <v>834500</v>
      </c>
      <c r="I92" s="112" t="e">
        <f t="shared" si="4"/>
        <v>#DIV/0!</v>
      </c>
    </row>
    <row r="93" spans="1:9" ht="74.25" customHeight="1" hidden="1">
      <c r="A93" s="145"/>
      <c r="B93" s="145"/>
      <c r="C93" s="145"/>
      <c r="D93" s="124" t="s">
        <v>22</v>
      </c>
      <c r="E93" s="124"/>
      <c r="F93" s="92">
        <v>100000</v>
      </c>
      <c r="G93" s="92">
        <f t="shared" si="5"/>
        <v>100000</v>
      </c>
      <c r="H93" s="99"/>
      <c r="I93" s="112" t="e">
        <f t="shared" si="4"/>
        <v>#DIV/0!</v>
      </c>
    </row>
    <row r="94" spans="1:9" ht="34.5" customHeight="1" hidden="1">
      <c r="A94" s="145"/>
      <c r="B94" s="145"/>
      <c r="C94" s="145"/>
      <c r="D94" s="124" t="s">
        <v>23</v>
      </c>
      <c r="E94" s="124"/>
      <c r="F94" s="92">
        <v>182250</v>
      </c>
      <c r="G94" s="92">
        <f t="shared" si="5"/>
        <v>182250</v>
      </c>
      <c r="H94" s="99"/>
      <c r="I94" s="112" t="e">
        <f t="shared" si="4"/>
        <v>#DIV/0!</v>
      </c>
    </row>
    <row r="95" spans="1:9" ht="33" customHeight="1" hidden="1">
      <c r="A95" s="145"/>
      <c r="B95" s="145"/>
      <c r="C95" s="145"/>
      <c r="D95" s="124" t="s">
        <v>24</v>
      </c>
      <c r="E95" s="124"/>
      <c r="F95" s="92">
        <v>135000</v>
      </c>
      <c r="G95" s="92">
        <f t="shared" si="5"/>
        <v>135000</v>
      </c>
      <c r="H95" s="99">
        <f t="shared" si="6"/>
        <v>270000</v>
      </c>
      <c r="I95" s="112" t="e">
        <f t="shared" si="4"/>
        <v>#DIV/0!</v>
      </c>
    </row>
    <row r="96" spans="1:9" ht="25.5" customHeight="1" hidden="1">
      <c r="A96" s="145" t="s">
        <v>8</v>
      </c>
      <c r="B96" s="145" t="s">
        <v>3</v>
      </c>
      <c r="C96" s="145" t="s">
        <v>6</v>
      </c>
      <c r="D96" s="113" t="s">
        <v>137</v>
      </c>
      <c r="E96" s="113"/>
      <c r="F96" s="92">
        <f>SUM(F97:F97)</f>
        <v>0</v>
      </c>
      <c r="G96" s="92">
        <f t="shared" si="5"/>
        <v>0</v>
      </c>
      <c r="H96" s="99">
        <f t="shared" si="6"/>
        <v>0</v>
      </c>
      <c r="I96" s="112" t="e">
        <f t="shared" si="4"/>
        <v>#DIV/0!</v>
      </c>
    </row>
    <row r="97" spans="1:9" ht="19.5" customHeight="1" hidden="1">
      <c r="A97" s="145"/>
      <c r="B97" s="145"/>
      <c r="C97" s="145"/>
      <c r="D97" s="124" t="s">
        <v>130</v>
      </c>
      <c r="E97" s="124"/>
      <c r="F97" s="92">
        <v>0</v>
      </c>
      <c r="G97" s="92">
        <f t="shared" si="5"/>
        <v>0</v>
      </c>
      <c r="H97" s="99">
        <f t="shared" si="6"/>
        <v>0</v>
      </c>
      <c r="I97" s="112" t="e">
        <f t="shared" si="4"/>
        <v>#DIV/0!</v>
      </c>
    </row>
    <row r="98" spans="1:9" ht="27.75" customHeight="1" hidden="1">
      <c r="A98" s="145" t="s">
        <v>8</v>
      </c>
      <c r="B98" s="145" t="s">
        <v>3</v>
      </c>
      <c r="C98" s="145" t="s">
        <v>6</v>
      </c>
      <c r="D98" s="113" t="s">
        <v>138</v>
      </c>
      <c r="E98" s="113"/>
      <c r="F98" s="92">
        <f>SUM(F99:F99)</f>
        <v>298364.7</v>
      </c>
      <c r="G98" s="92">
        <f t="shared" si="5"/>
        <v>298364.7</v>
      </c>
      <c r="H98" s="99">
        <f t="shared" si="6"/>
        <v>596729.4</v>
      </c>
      <c r="I98" s="112" t="e">
        <f t="shared" si="4"/>
        <v>#DIV/0!</v>
      </c>
    </row>
    <row r="99" spans="1:9" ht="40.5" customHeight="1" hidden="1">
      <c r="A99" s="145"/>
      <c r="B99" s="145"/>
      <c r="C99" s="145"/>
      <c r="D99" s="124" t="s">
        <v>143</v>
      </c>
      <c r="E99" s="124"/>
      <c r="F99" s="92">
        <v>298364.7</v>
      </c>
      <c r="G99" s="92">
        <f t="shared" si="5"/>
        <v>298364.7</v>
      </c>
      <c r="H99" s="99">
        <f t="shared" si="6"/>
        <v>596729.4</v>
      </c>
      <c r="I99" s="112" t="e">
        <f t="shared" si="4"/>
        <v>#DIV/0!</v>
      </c>
    </row>
    <row r="100" spans="1:9" ht="42.75" customHeight="1" hidden="1">
      <c r="A100" s="145" t="s">
        <v>7</v>
      </c>
      <c r="B100" s="145" t="s">
        <v>3</v>
      </c>
      <c r="C100" s="145" t="s">
        <v>6</v>
      </c>
      <c r="D100" s="113" t="s">
        <v>139</v>
      </c>
      <c r="E100" s="113"/>
      <c r="F100" s="92">
        <f>F101</f>
        <v>0</v>
      </c>
      <c r="G100" s="92">
        <f t="shared" si="5"/>
        <v>0</v>
      </c>
      <c r="H100" s="99">
        <f t="shared" si="6"/>
        <v>0</v>
      </c>
      <c r="I100" s="112" t="e">
        <f t="shared" si="4"/>
        <v>#DIV/0!</v>
      </c>
    </row>
    <row r="101" spans="1:9" ht="18" customHeight="1" hidden="1">
      <c r="A101" s="145"/>
      <c r="B101" s="145"/>
      <c r="C101" s="145"/>
      <c r="D101" s="124" t="s">
        <v>90</v>
      </c>
      <c r="E101" s="124"/>
      <c r="F101" s="92">
        <v>0</v>
      </c>
      <c r="G101" s="92">
        <f t="shared" si="5"/>
        <v>0</v>
      </c>
      <c r="H101" s="99">
        <f t="shared" si="6"/>
        <v>0</v>
      </c>
      <c r="I101" s="112" t="e">
        <f t="shared" si="4"/>
        <v>#DIV/0!</v>
      </c>
    </row>
    <row r="102" spans="1:9" ht="33" customHeight="1" hidden="1">
      <c r="A102" s="145" t="s">
        <v>7</v>
      </c>
      <c r="B102" s="145" t="s">
        <v>1</v>
      </c>
      <c r="C102" s="145" t="s">
        <v>6</v>
      </c>
      <c r="D102" s="113" t="s">
        <v>110</v>
      </c>
      <c r="E102" s="113"/>
      <c r="F102" s="92">
        <f>SUM(F103:F108)</f>
        <v>1049160.1</v>
      </c>
      <c r="G102" s="92">
        <f t="shared" si="5"/>
        <v>1049160.1</v>
      </c>
      <c r="H102" s="99">
        <f t="shared" si="6"/>
        <v>2098320.2</v>
      </c>
      <c r="I102" s="112" t="e">
        <f t="shared" si="4"/>
        <v>#DIV/0!</v>
      </c>
    </row>
    <row r="103" spans="1:9" ht="27" customHeight="1" hidden="1">
      <c r="A103" s="145"/>
      <c r="B103" s="145"/>
      <c r="C103" s="145"/>
      <c r="D103" s="124" t="s">
        <v>13</v>
      </c>
      <c r="E103" s="124"/>
      <c r="F103" s="92">
        <v>107662.5</v>
      </c>
      <c r="G103" s="92">
        <f t="shared" si="5"/>
        <v>107662.5</v>
      </c>
      <c r="H103" s="99">
        <f t="shared" si="6"/>
        <v>215325</v>
      </c>
      <c r="I103" s="112" t="e">
        <f t="shared" si="4"/>
        <v>#DIV/0!</v>
      </c>
    </row>
    <row r="104" spans="1:9" ht="27.75" customHeight="1" hidden="1">
      <c r="A104" s="145"/>
      <c r="B104" s="145"/>
      <c r="C104" s="145"/>
      <c r="D104" s="124" t="s">
        <v>140</v>
      </c>
      <c r="E104" s="124"/>
      <c r="F104" s="92">
        <v>147779.4</v>
      </c>
      <c r="G104" s="92">
        <f t="shared" si="5"/>
        <v>147779.4</v>
      </c>
      <c r="H104" s="99">
        <f t="shared" si="6"/>
        <v>295558.8</v>
      </c>
      <c r="I104" s="112" t="e">
        <f t="shared" si="4"/>
        <v>#DIV/0!</v>
      </c>
    </row>
    <row r="105" spans="1:9" ht="29.25" customHeight="1" hidden="1">
      <c r="A105" s="145"/>
      <c r="B105" s="145"/>
      <c r="C105" s="145"/>
      <c r="D105" s="124" t="s">
        <v>131</v>
      </c>
      <c r="E105" s="124"/>
      <c r="F105" s="92">
        <v>73819.7</v>
      </c>
      <c r="G105" s="92">
        <f t="shared" si="5"/>
        <v>73819.7</v>
      </c>
      <c r="H105" s="99">
        <f t="shared" si="6"/>
        <v>147639.4</v>
      </c>
      <c r="I105" s="112" t="e">
        <f t="shared" si="4"/>
        <v>#DIV/0!</v>
      </c>
    </row>
    <row r="106" spans="1:9" ht="17.25" customHeight="1" hidden="1">
      <c r="A106" s="145"/>
      <c r="B106" s="145"/>
      <c r="C106" s="145"/>
      <c r="D106" s="124" t="s">
        <v>91</v>
      </c>
      <c r="E106" s="124"/>
      <c r="F106" s="92">
        <v>503200.6</v>
      </c>
      <c r="G106" s="92">
        <f t="shared" si="5"/>
        <v>503200.6</v>
      </c>
      <c r="H106" s="99">
        <f t="shared" si="6"/>
        <v>1006401.2</v>
      </c>
      <c r="I106" s="112" t="e">
        <f t="shared" si="4"/>
        <v>#DIV/0!</v>
      </c>
    </row>
    <row r="107" spans="1:9" ht="17.25" customHeight="1" hidden="1">
      <c r="A107" s="86" t="s">
        <v>7</v>
      </c>
      <c r="B107" s="86" t="s">
        <v>5</v>
      </c>
      <c r="C107" s="86" t="s">
        <v>6</v>
      </c>
      <c r="D107" s="124" t="s">
        <v>92</v>
      </c>
      <c r="E107" s="124"/>
      <c r="F107" s="92">
        <v>199048.3</v>
      </c>
      <c r="G107" s="92">
        <f t="shared" si="5"/>
        <v>199048.3</v>
      </c>
      <c r="H107" s="99">
        <f t="shared" si="6"/>
        <v>398096.6</v>
      </c>
      <c r="I107" s="112" t="e">
        <f t="shared" si="4"/>
        <v>#DIV/0!</v>
      </c>
    </row>
    <row r="108" spans="1:9" ht="26.25" customHeight="1" hidden="1">
      <c r="A108" s="86" t="s">
        <v>7</v>
      </c>
      <c r="B108" s="86" t="s">
        <v>2</v>
      </c>
      <c r="C108" s="86" t="s">
        <v>6</v>
      </c>
      <c r="D108" s="124" t="s">
        <v>132</v>
      </c>
      <c r="E108" s="124"/>
      <c r="F108" s="92">
        <v>17649.6</v>
      </c>
      <c r="G108" s="92">
        <f t="shared" si="5"/>
        <v>17649.6</v>
      </c>
      <c r="H108" s="99">
        <f t="shared" si="6"/>
        <v>35299.2</v>
      </c>
      <c r="I108" s="112" t="e">
        <f t="shared" si="4"/>
        <v>#DIV/0!</v>
      </c>
    </row>
    <row r="109" spans="1:9" ht="15" customHeight="1" hidden="1">
      <c r="A109" s="86"/>
      <c r="B109" s="86"/>
      <c r="C109" s="86"/>
      <c r="D109" s="113" t="s">
        <v>93</v>
      </c>
      <c r="E109" s="113"/>
      <c r="F109" s="92">
        <f>SUM(F110:F110)</f>
        <v>0</v>
      </c>
      <c r="G109" s="92">
        <f t="shared" si="5"/>
        <v>0</v>
      </c>
      <c r="H109" s="99">
        <f t="shared" si="6"/>
        <v>0</v>
      </c>
      <c r="I109" s="112" t="e">
        <f t="shared" si="4"/>
        <v>#DIV/0!</v>
      </c>
    </row>
    <row r="110" spans="1:9" ht="26.25" customHeight="1" hidden="1">
      <c r="A110" s="86" t="s">
        <v>1</v>
      </c>
      <c r="B110" s="86" t="s">
        <v>6</v>
      </c>
      <c r="C110" s="86" t="s">
        <v>6</v>
      </c>
      <c r="D110" s="124" t="s">
        <v>94</v>
      </c>
      <c r="E110" s="124"/>
      <c r="F110" s="92">
        <v>0</v>
      </c>
      <c r="G110" s="92">
        <f t="shared" si="5"/>
        <v>0</v>
      </c>
      <c r="H110" s="99">
        <f t="shared" si="6"/>
        <v>0</v>
      </c>
      <c r="I110" s="112" t="e">
        <f t="shared" si="4"/>
        <v>#DIV/0!</v>
      </c>
    </row>
    <row r="111" spans="1:9" ht="27.75" customHeight="1" hidden="1">
      <c r="A111" s="145" t="s">
        <v>3</v>
      </c>
      <c r="B111" s="145" t="s">
        <v>0</v>
      </c>
      <c r="C111" s="145" t="s">
        <v>6</v>
      </c>
      <c r="D111" s="113" t="s">
        <v>111</v>
      </c>
      <c r="E111" s="113"/>
      <c r="F111" s="92">
        <f>F112</f>
        <v>0</v>
      </c>
      <c r="G111" s="92">
        <f t="shared" si="5"/>
        <v>0</v>
      </c>
      <c r="H111" s="99">
        <f t="shared" si="6"/>
        <v>0</v>
      </c>
      <c r="I111" s="112" t="e">
        <f t="shared" si="4"/>
        <v>#DIV/0!</v>
      </c>
    </row>
    <row r="112" spans="1:9" ht="42" customHeight="1" hidden="1">
      <c r="A112" s="145"/>
      <c r="B112" s="145"/>
      <c r="C112" s="145"/>
      <c r="D112" s="113" t="s">
        <v>106</v>
      </c>
      <c r="E112" s="113"/>
      <c r="F112" s="92">
        <v>0</v>
      </c>
      <c r="G112" s="92">
        <f t="shared" si="5"/>
        <v>0</v>
      </c>
      <c r="H112" s="99">
        <f t="shared" si="6"/>
        <v>0</v>
      </c>
      <c r="I112" s="112" t="e">
        <f t="shared" si="4"/>
        <v>#DIV/0!</v>
      </c>
    </row>
    <row r="113" spans="1:9" ht="25.5" hidden="1">
      <c r="A113" s="86"/>
      <c r="B113" s="86"/>
      <c r="C113" s="86"/>
      <c r="D113" s="113" t="s">
        <v>95</v>
      </c>
      <c r="E113" s="113"/>
      <c r="F113" s="92">
        <f>F114</f>
        <v>0</v>
      </c>
      <c r="G113" s="92">
        <f t="shared" si="5"/>
        <v>0</v>
      </c>
      <c r="H113" s="99">
        <f t="shared" si="6"/>
        <v>0</v>
      </c>
      <c r="I113" s="112" t="e">
        <f t="shared" si="4"/>
        <v>#DIV/0!</v>
      </c>
    </row>
    <row r="114" spans="1:9" ht="27" customHeight="1" hidden="1">
      <c r="A114" s="145" t="s">
        <v>1</v>
      </c>
      <c r="B114" s="145" t="s">
        <v>5</v>
      </c>
      <c r="C114" s="145" t="s">
        <v>6</v>
      </c>
      <c r="D114" s="113" t="s">
        <v>96</v>
      </c>
      <c r="E114" s="113"/>
      <c r="F114" s="92">
        <f>F115</f>
        <v>0</v>
      </c>
      <c r="G114" s="92">
        <f t="shared" si="5"/>
        <v>0</v>
      </c>
      <c r="H114" s="99">
        <f t="shared" si="6"/>
        <v>0</v>
      </c>
      <c r="I114" s="112" t="e">
        <f t="shared" si="4"/>
        <v>#DIV/0!</v>
      </c>
    </row>
    <row r="115" spans="1:9" ht="16.5" customHeight="1" hidden="1">
      <c r="A115" s="145"/>
      <c r="B115" s="145"/>
      <c r="C115" s="145"/>
      <c r="D115" s="124" t="s">
        <v>37</v>
      </c>
      <c r="E115" s="124"/>
      <c r="F115" s="92">
        <v>0</v>
      </c>
      <c r="G115" s="92">
        <f t="shared" si="5"/>
        <v>0</v>
      </c>
      <c r="H115" s="99">
        <f t="shared" si="6"/>
        <v>0</v>
      </c>
      <c r="I115" s="112" t="e">
        <f t="shared" si="4"/>
        <v>#DIV/0!</v>
      </c>
    </row>
    <row r="116" spans="1:9" ht="26.25" customHeight="1" hidden="1">
      <c r="A116" s="86"/>
      <c r="B116" s="86"/>
      <c r="C116" s="86"/>
      <c r="D116" s="113" t="s">
        <v>97</v>
      </c>
      <c r="E116" s="113"/>
      <c r="F116" s="92">
        <f>F117</f>
        <v>0</v>
      </c>
      <c r="G116" s="92">
        <f t="shared" si="5"/>
        <v>0</v>
      </c>
      <c r="H116" s="99">
        <f t="shared" si="6"/>
        <v>0</v>
      </c>
      <c r="I116" s="112" t="e">
        <f t="shared" si="4"/>
        <v>#DIV/0!</v>
      </c>
    </row>
    <row r="117" spans="1:9" ht="16.5" customHeight="1" hidden="1">
      <c r="A117" s="86" t="s">
        <v>2</v>
      </c>
      <c r="B117" s="86" t="s">
        <v>1</v>
      </c>
      <c r="C117" s="86" t="s">
        <v>6</v>
      </c>
      <c r="D117" s="124" t="s">
        <v>107</v>
      </c>
      <c r="E117" s="124"/>
      <c r="F117" s="92">
        <v>0</v>
      </c>
      <c r="G117" s="92">
        <f t="shared" si="5"/>
        <v>0</v>
      </c>
      <c r="H117" s="99">
        <f t="shared" si="6"/>
        <v>0</v>
      </c>
      <c r="I117" s="112" t="e">
        <f t="shared" si="4"/>
        <v>#DIV/0!</v>
      </c>
    </row>
    <row r="118" spans="1:9" ht="17.25" customHeight="1" hidden="1">
      <c r="A118" s="86"/>
      <c r="B118" s="86"/>
      <c r="C118" s="86"/>
      <c r="D118" s="113" t="s">
        <v>98</v>
      </c>
      <c r="E118" s="113"/>
      <c r="F118" s="92">
        <f>F120+F122+F123+F121</f>
        <v>247850.09999999998</v>
      </c>
      <c r="G118" s="92">
        <f t="shared" si="5"/>
        <v>247850.09999999998</v>
      </c>
      <c r="H118" s="99">
        <f t="shared" si="6"/>
        <v>495700.19999999995</v>
      </c>
      <c r="I118" s="112" t="e">
        <f t="shared" si="4"/>
        <v>#DIV/0!</v>
      </c>
    </row>
    <row r="119" spans="1:9" ht="30.75" customHeight="1" hidden="1">
      <c r="A119" s="86"/>
      <c r="B119" s="86"/>
      <c r="C119" s="86"/>
      <c r="D119" s="124" t="s">
        <v>99</v>
      </c>
      <c r="E119" s="124"/>
      <c r="F119" s="92">
        <f>F120</f>
        <v>153031.3</v>
      </c>
      <c r="G119" s="92">
        <f t="shared" si="5"/>
        <v>153031.3</v>
      </c>
      <c r="H119" s="99">
        <f t="shared" si="6"/>
        <v>306062.6</v>
      </c>
      <c r="I119" s="112" t="e">
        <f t="shared" si="4"/>
        <v>#DIV/0!</v>
      </c>
    </row>
    <row r="120" spans="1:9" ht="14.25" customHeight="1" hidden="1">
      <c r="A120" s="86" t="s">
        <v>4</v>
      </c>
      <c r="B120" s="86" t="s">
        <v>5</v>
      </c>
      <c r="C120" s="86" t="s">
        <v>2</v>
      </c>
      <c r="D120" s="124" t="s">
        <v>9</v>
      </c>
      <c r="E120" s="124"/>
      <c r="F120" s="92">
        <v>153031.3</v>
      </c>
      <c r="G120" s="92">
        <f t="shared" si="5"/>
        <v>153031.3</v>
      </c>
      <c r="H120" s="99">
        <f t="shared" si="6"/>
        <v>306062.6</v>
      </c>
      <c r="I120" s="112" t="e">
        <f t="shared" si="4"/>
        <v>#DIV/0!</v>
      </c>
    </row>
    <row r="121" spans="1:9" ht="14.25" customHeight="1" hidden="1">
      <c r="A121" s="86"/>
      <c r="B121" s="86"/>
      <c r="C121" s="86"/>
      <c r="D121" s="113" t="s">
        <v>10</v>
      </c>
      <c r="E121" s="113"/>
      <c r="F121" s="92">
        <v>4000</v>
      </c>
      <c r="G121" s="92">
        <f t="shared" si="5"/>
        <v>4000</v>
      </c>
      <c r="H121" s="99">
        <f t="shared" si="6"/>
        <v>8000</v>
      </c>
      <c r="I121" s="112" t="e">
        <f t="shared" si="4"/>
        <v>#DIV/0!</v>
      </c>
    </row>
    <row r="122" spans="1:9" ht="14.25" hidden="1">
      <c r="A122" s="86" t="s">
        <v>4</v>
      </c>
      <c r="B122" s="86" t="s">
        <v>5</v>
      </c>
      <c r="C122" s="86" t="s">
        <v>6</v>
      </c>
      <c r="D122" s="124" t="s">
        <v>38</v>
      </c>
      <c r="E122" s="124"/>
      <c r="F122" s="92">
        <v>89318.8</v>
      </c>
      <c r="G122" s="92">
        <f t="shared" si="5"/>
        <v>89318.8</v>
      </c>
      <c r="H122" s="99">
        <f t="shared" si="6"/>
        <v>178637.6</v>
      </c>
      <c r="I122" s="112" t="e">
        <f t="shared" si="4"/>
        <v>#DIV/0!</v>
      </c>
    </row>
    <row r="123" spans="1:9" ht="14.25" hidden="1">
      <c r="A123" s="145" t="s">
        <v>4</v>
      </c>
      <c r="B123" s="145" t="s">
        <v>5</v>
      </c>
      <c r="C123" s="145" t="s">
        <v>2</v>
      </c>
      <c r="D123" s="113" t="s">
        <v>100</v>
      </c>
      <c r="E123" s="113"/>
      <c r="F123" s="92">
        <f>SUM(F124:F127)</f>
        <v>1500</v>
      </c>
      <c r="G123" s="92">
        <f t="shared" si="5"/>
        <v>1500</v>
      </c>
      <c r="H123" s="99">
        <f t="shared" si="6"/>
        <v>3000</v>
      </c>
      <c r="I123" s="112" t="e">
        <f t="shared" si="4"/>
        <v>#DIV/0!</v>
      </c>
    </row>
    <row r="124" spans="1:9" ht="14.25" hidden="1">
      <c r="A124" s="145"/>
      <c r="B124" s="145"/>
      <c r="C124" s="145"/>
      <c r="D124" s="124" t="s">
        <v>101</v>
      </c>
      <c r="E124" s="124"/>
      <c r="F124" s="92">
        <v>0</v>
      </c>
      <c r="G124" s="92">
        <f t="shared" si="5"/>
        <v>0</v>
      </c>
      <c r="H124" s="99">
        <f t="shared" si="6"/>
        <v>0</v>
      </c>
      <c r="I124" s="112" t="e">
        <f t="shared" si="4"/>
        <v>#DIV/0!</v>
      </c>
    </row>
    <row r="125" spans="1:9" ht="14.25" hidden="1">
      <c r="A125" s="145"/>
      <c r="B125" s="145"/>
      <c r="C125" s="145"/>
      <c r="D125" s="124" t="s">
        <v>144</v>
      </c>
      <c r="E125" s="124"/>
      <c r="F125" s="92">
        <v>500</v>
      </c>
      <c r="G125" s="92">
        <f t="shared" si="5"/>
        <v>500</v>
      </c>
      <c r="H125" s="99">
        <f t="shared" si="6"/>
        <v>1000</v>
      </c>
      <c r="I125" s="112" t="e">
        <f t="shared" si="4"/>
        <v>#DIV/0!</v>
      </c>
    </row>
    <row r="126" spans="1:9" ht="14.25" hidden="1">
      <c r="A126" s="145"/>
      <c r="B126" s="145"/>
      <c r="C126" s="145"/>
      <c r="D126" s="124" t="s">
        <v>108</v>
      </c>
      <c r="E126" s="124"/>
      <c r="F126" s="92">
        <v>500</v>
      </c>
      <c r="G126" s="92">
        <f t="shared" si="5"/>
        <v>500</v>
      </c>
      <c r="H126" s="99">
        <f t="shared" si="6"/>
        <v>1000</v>
      </c>
      <c r="I126" s="112" t="e">
        <f t="shared" si="4"/>
        <v>#DIV/0!</v>
      </c>
    </row>
    <row r="127" spans="1:9" ht="14.25" hidden="1">
      <c r="A127" s="145"/>
      <c r="B127" s="145"/>
      <c r="C127" s="145"/>
      <c r="D127" s="124" t="s">
        <v>39</v>
      </c>
      <c r="E127" s="124"/>
      <c r="F127" s="92">
        <v>500</v>
      </c>
      <c r="G127" s="92">
        <f t="shared" si="5"/>
        <v>500</v>
      </c>
      <c r="H127" s="99">
        <f t="shared" si="6"/>
        <v>1000</v>
      </c>
      <c r="I127" s="112" t="e">
        <f t="shared" si="4"/>
        <v>#DIV/0!</v>
      </c>
    </row>
    <row r="128" spans="1:9" ht="24.75" customHeight="1" hidden="1">
      <c r="A128" s="145" t="s">
        <v>4</v>
      </c>
      <c r="B128" s="145" t="s">
        <v>0</v>
      </c>
      <c r="C128" s="145" t="s">
        <v>6</v>
      </c>
      <c r="D128" s="113" t="s">
        <v>102</v>
      </c>
      <c r="E128" s="113"/>
      <c r="F128" s="92">
        <f>F129</f>
        <v>27266.4</v>
      </c>
      <c r="G128" s="92">
        <f t="shared" si="5"/>
        <v>27266.4</v>
      </c>
      <c r="H128" s="99">
        <f t="shared" si="6"/>
        <v>54532.8</v>
      </c>
      <c r="I128" s="112" t="e">
        <f t="shared" si="4"/>
        <v>#DIV/0!</v>
      </c>
    </row>
    <row r="129" spans="1:9" ht="15.75" customHeight="1" hidden="1">
      <c r="A129" s="145"/>
      <c r="B129" s="145"/>
      <c r="C129" s="145"/>
      <c r="D129" s="124" t="s">
        <v>103</v>
      </c>
      <c r="E129" s="124"/>
      <c r="F129" s="92">
        <v>27266.4</v>
      </c>
      <c r="G129" s="92">
        <f t="shared" si="5"/>
        <v>27266.4</v>
      </c>
      <c r="H129" s="99">
        <f t="shared" si="6"/>
        <v>54532.8</v>
      </c>
      <c r="I129" s="112" t="e">
        <f t="shared" si="4"/>
        <v>#DIV/0!</v>
      </c>
    </row>
    <row r="130" spans="1:9" ht="18.75" customHeight="1" hidden="1">
      <c r="A130" s="86"/>
      <c r="B130" s="86"/>
      <c r="C130" s="86"/>
      <c r="D130" s="106" t="s">
        <v>133</v>
      </c>
      <c r="E130" s="106"/>
      <c r="F130" s="92">
        <v>3778337.5</v>
      </c>
      <c r="G130" s="92">
        <f t="shared" si="5"/>
        <v>3778337.5</v>
      </c>
      <c r="H130" s="99">
        <f t="shared" si="6"/>
        <v>7556675</v>
      </c>
      <c r="I130" s="112" t="e">
        <f t="shared" si="4"/>
        <v>#DIV/0!</v>
      </c>
    </row>
    <row r="131" spans="1:9" ht="18.75" customHeight="1" hidden="1">
      <c r="A131" s="86"/>
      <c r="B131" s="86"/>
      <c r="C131" s="86"/>
      <c r="D131" s="106" t="s">
        <v>145</v>
      </c>
      <c r="E131" s="106"/>
      <c r="F131" s="92"/>
      <c r="G131" s="92">
        <f t="shared" si="5"/>
        <v>0</v>
      </c>
      <c r="H131" s="99">
        <v>1140179.3</v>
      </c>
      <c r="I131" s="112" t="e">
        <f t="shared" si="4"/>
        <v>#DIV/0!</v>
      </c>
    </row>
    <row r="132" spans="1:9" ht="20.25" customHeight="1" hidden="1">
      <c r="A132" s="146" t="s">
        <v>28</v>
      </c>
      <c r="B132" s="147"/>
      <c r="C132" s="147"/>
      <c r="D132" s="147"/>
      <c r="E132" s="107"/>
      <c r="F132" s="103">
        <f>F8+F83+F130</f>
        <v>14345434.3</v>
      </c>
      <c r="G132" s="92">
        <f t="shared" si="5"/>
        <v>14345434.3</v>
      </c>
      <c r="H132" s="108">
        <f>H8+H83+H130+H131</f>
        <v>21149146.7</v>
      </c>
      <c r="I132" s="112" t="e">
        <f t="shared" si="4"/>
        <v>#DIV/0!</v>
      </c>
    </row>
    <row r="133" spans="1:9" ht="38.25" customHeight="1">
      <c r="A133" s="97" t="s">
        <v>7</v>
      </c>
      <c r="B133" s="97"/>
      <c r="C133" s="97"/>
      <c r="D133" s="106" t="s">
        <v>17</v>
      </c>
      <c r="E133" s="125">
        <v>372096</v>
      </c>
      <c r="F133" s="92">
        <v>347040</v>
      </c>
      <c r="G133" s="92">
        <f t="shared" si="5"/>
        <v>-25056</v>
      </c>
      <c r="H133" s="64"/>
      <c r="I133" s="112">
        <f t="shared" si="4"/>
        <v>-6.733746130030966</v>
      </c>
    </row>
  </sheetData>
  <sheetProtection/>
  <mergeCells count="68">
    <mergeCell ref="I4:I5"/>
    <mergeCell ref="B64:B66"/>
    <mergeCell ref="C64:C66"/>
    <mergeCell ref="A53:C53"/>
    <mergeCell ref="A9:A33"/>
    <mergeCell ref="B9:B33"/>
    <mergeCell ref="C9:C33"/>
    <mergeCell ref="A38:C38"/>
    <mergeCell ref="A41:C41"/>
    <mergeCell ref="A46:C46"/>
    <mergeCell ref="A64:A66"/>
    <mergeCell ref="A132:D132"/>
    <mergeCell ref="A128:A129"/>
    <mergeCell ref="B128:B129"/>
    <mergeCell ref="C128:C129"/>
    <mergeCell ref="A102:A106"/>
    <mergeCell ref="B102:B106"/>
    <mergeCell ref="C102:C106"/>
    <mergeCell ref="A123:A127"/>
    <mergeCell ref="B123:B127"/>
    <mergeCell ref="C123:C127"/>
    <mergeCell ref="C100:C101"/>
    <mergeCell ref="A114:A115"/>
    <mergeCell ref="B114:B115"/>
    <mergeCell ref="C114:C115"/>
    <mergeCell ref="A111:A112"/>
    <mergeCell ref="B111:B112"/>
    <mergeCell ref="C111:C112"/>
    <mergeCell ref="A100:A101"/>
    <mergeCell ref="B100:B101"/>
    <mergeCell ref="B98:B99"/>
    <mergeCell ref="C98:C99"/>
    <mergeCell ref="A96:A97"/>
    <mergeCell ref="B96:B97"/>
    <mergeCell ref="C96:C97"/>
    <mergeCell ref="C92:C95"/>
    <mergeCell ref="B92:B95"/>
    <mergeCell ref="A98:A99"/>
    <mergeCell ref="A92:A95"/>
    <mergeCell ref="A85:A87"/>
    <mergeCell ref="A67:A72"/>
    <mergeCell ref="B67:B72"/>
    <mergeCell ref="C67:C72"/>
    <mergeCell ref="B85:B87"/>
    <mergeCell ref="C85:C87"/>
    <mergeCell ref="A79:A81"/>
    <mergeCell ref="B79:B81"/>
    <mergeCell ref="C79:C81"/>
    <mergeCell ref="A8:B8"/>
    <mergeCell ref="A7:D7"/>
    <mergeCell ref="G4:G5"/>
    <mergeCell ref="H4:H5"/>
    <mergeCell ref="A61:A63"/>
    <mergeCell ref="B61:B63"/>
    <mergeCell ref="C61:C63"/>
    <mergeCell ref="A50:A52"/>
    <mergeCell ref="B50:B52"/>
    <mergeCell ref="C50:C52"/>
    <mergeCell ref="E4:E5"/>
    <mergeCell ref="A36:A37"/>
    <mergeCell ref="B36:B37"/>
    <mergeCell ref="C36:C37"/>
    <mergeCell ref="A1:F2"/>
    <mergeCell ref="F4:F5"/>
    <mergeCell ref="D4:D5"/>
    <mergeCell ref="A4:A5"/>
    <mergeCell ref="B4:B5"/>
    <mergeCell ref="C4:C5"/>
  </mergeCells>
  <printOptions horizontalCentered="1" verticalCentered="1"/>
  <pageMargins left="0.38" right="0.37" top="0.2" bottom="0.2" header="0.2" footer="0.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A1" sqref="A1:E2"/>
    </sheetView>
  </sheetViews>
  <sheetFormatPr defaultColWidth="9.00390625" defaultRowHeight="12.75"/>
  <cols>
    <col min="1" max="1" width="6.375" style="4" customWidth="1"/>
    <col min="2" max="3" width="6.25390625" style="4" customWidth="1"/>
    <col min="4" max="4" width="61.125" style="1" customWidth="1"/>
    <col min="5" max="5" width="14.875" style="3" customWidth="1"/>
    <col min="6" max="6" width="18.75390625" style="3" customWidth="1"/>
    <col min="7" max="7" width="15.375" style="3" customWidth="1"/>
    <col min="8" max="8" width="11.25390625" style="3" customWidth="1"/>
    <col min="9" max="9" width="9.125" style="3" customWidth="1"/>
    <col min="10" max="10" width="11.25390625" style="3" customWidth="1"/>
    <col min="11" max="11" width="9.125" style="3" customWidth="1"/>
    <col min="12" max="12" width="11.75390625" style="3" customWidth="1"/>
    <col min="13" max="13" width="9.125" style="3" customWidth="1"/>
    <col min="14" max="16384" width="9.125" style="1" customWidth="1"/>
  </cols>
  <sheetData>
    <row r="1" spans="1:9" ht="15">
      <c r="A1" s="165" t="s">
        <v>226</v>
      </c>
      <c r="B1" s="165"/>
      <c r="C1" s="165"/>
      <c r="D1" s="165"/>
      <c r="E1" s="165"/>
      <c r="F1" s="34"/>
      <c r="G1" s="35"/>
      <c r="H1" s="35"/>
      <c r="I1" s="36"/>
    </row>
    <row r="2" spans="1:9" ht="22.5" customHeight="1">
      <c r="A2" s="165"/>
      <c r="B2" s="165"/>
      <c r="C2" s="165"/>
      <c r="D2" s="165"/>
      <c r="E2" s="165"/>
      <c r="F2" s="34"/>
      <c r="G2" s="35"/>
      <c r="H2" s="35"/>
      <c r="I2" s="36"/>
    </row>
    <row r="3" spans="6:14" ht="12.75">
      <c r="F3" s="15"/>
      <c r="G3" s="15"/>
      <c r="H3" s="15"/>
      <c r="I3" s="15"/>
      <c r="J3" s="15"/>
      <c r="K3" s="15"/>
      <c r="L3" s="15"/>
      <c r="M3" s="15"/>
      <c r="N3" s="16"/>
    </row>
    <row r="4" spans="1:14" s="2" customFormat="1" ht="10.5">
      <c r="A4" s="168" t="s">
        <v>26</v>
      </c>
      <c r="B4" s="168" t="s">
        <v>40</v>
      </c>
      <c r="C4" s="174" t="s">
        <v>27</v>
      </c>
      <c r="D4" s="170" t="s">
        <v>41</v>
      </c>
      <c r="E4" s="172" t="s">
        <v>227</v>
      </c>
      <c r="F4" s="164"/>
      <c r="G4" s="164"/>
      <c r="H4" s="164"/>
      <c r="I4" s="164"/>
      <c r="J4" s="164"/>
      <c r="K4" s="164"/>
      <c r="L4" s="164"/>
      <c r="M4" s="164"/>
      <c r="N4" s="17"/>
    </row>
    <row r="5" spans="1:14" s="2" customFormat="1" ht="11.25" customHeight="1">
      <c r="A5" s="169"/>
      <c r="B5" s="169"/>
      <c r="C5" s="175"/>
      <c r="D5" s="171"/>
      <c r="E5" s="173"/>
      <c r="F5" s="18"/>
      <c r="G5" s="18"/>
      <c r="H5" s="18"/>
      <c r="I5" s="18"/>
      <c r="J5" s="18"/>
      <c r="K5" s="18"/>
      <c r="L5" s="18"/>
      <c r="M5" s="18"/>
      <c r="N5" s="17"/>
    </row>
    <row r="6" spans="1:14" s="4" customFormat="1" ht="12.75">
      <c r="A6" s="10" t="s">
        <v>19</v>
      </c>
      <c r="B6" s="11" t="s">
        <v>20</v>
      </c>
      <c r="C6" s="11" t="s">
        <v>21</v>
      </c>
      <c r="D6" s="10" t="s">
        <v>21</v>
      </c>
      <c r="E6" s="10">
        <v>1</v>
      </c>
      <c r="F6" s="14"/>
      <c r="G6" s="14"/>
      <c r="H6" s="14"/>
      <c r="I6" s="14"/>
      <c r="J6" s="14"/>
      <c r="K6" s="14"/>
      <c r="L6" s="14"/>
      <c r="M6" s="14"/>
      <c r="N6" s="19"/>
    </row>
    <row r="7" spans="1:14" s="4" customFormat="1" ht="15">
      <c r="A7" s="10"/>
      <c r="B7" s="11"/>
      <c r="C7" s="11"/>
      <c r="D7" s="31" t="s">
        <v>146</v>
      </c>
      <c r="E7" s="32">
        <f>E8+E39+E48+E79+E86+E91+E94+E100+E102+E104</f>
        <v>15714198.999999998</v>
      </c>
      <c r="F7" s="14"/>
      <c r="G7" s="14"/>
      <c r="H7" s="14"/>
      <c r="I7" s="14"/>
      <c r="J7" s="14"/>
      <c r="K7" s="14"/>
      <c r="L7" s="14"/>
      <c r="M7" s="14"/>
      <c r="N7" s="19"/>
    </row>
    <row r="8" spans="1:14" s="7" customFormat="1" ht="15">
      <c r="A8" s="166"/>
      <c r="B8" s="167"/>
      <c r="C8" s="40"/>
      <c r="D8" s="41" t="s">
        <v>155</v>
      </c>
      <c r="E8" s="42">
        <f>E9+E10+E30+E31+E34+E37+E38</f>
        <v>6989592.9</v>
      </c>
      <c r="F8" s="20"/>
      <c r="G8" s="20"/>
      <c r="H8" s="20"/>
      <c r="I8" s="20"/>
      <c r="J8" s="20"/>
      <c r="K8" s="20"/>
      <c r="L8" s="20"/>
      <c r="M8" s="20"/>
      <c r="N8" s="21"/>
    </row>
    <row r="9" spans="1:14" s="6" customFormat="1" ht="16.5" customHeight="1">
      <c r="A9" s="43" t="s">
        <v>6</v>
      </c>
      <c r="B9" s="44" t="s">
        <v>6</v>
      </c>
      <c r="C9" s="44" t="s">
        <v>6</v>
      </c>
      <c r="D9" s="23" t="s">
        <v>31</v>
      </c>
      <c r="E9" s="33">
        <v>317601</v>
      </c>
      <c r="F9" s="12"/>
      <c r="G9" s="15"/>
      <c r="H9" s="12"/>
      <c r="I9" s="12"/>
      <c r="J9" s="12"/>
      <c r="K9" s="12"/>
      <c r="L9" s="12"/>
      <c r="M9" s="12"/>
      <c r="N9" s="13"/>
    </row>
    <row r="10" spans="1:14" s="6" customFormat="1" ht="16.5" customHeight="1">
      <c r="A10" s="22"/>
      <c r="B10" s="22"/>
      <c r="C10" s="22"/>
      <c r="D10" s="45" t="s">
        <v>59</v>
      </c>
      <c r="E10" s="33">
        <f>E11+E16+E18+E19+E23+E24+E27+E28+E29</f>
        <v>6353043</v>
      </c>
      <c r="F10" s="12"/>
      <c r="G10" s="12"/>
      <c r="H10" s="12"/>
      <c r="I10" s="12"/>
      <c r="J10" s="12"/>
      <c r="K10" s="12"/>
      <c r="L10" s="12"/>
      <c r="M10" s="12"/>
      <c r="N10" s="13"/>
    </row>
    <row r="11" spans="1:14" s="6" customFormat="1" ht="27" customHeight="1">
      <c r="A11" s="176" t="s">
        <v>8</v>
      </c>
      <c r="B11" s="176" t="s">
        <v>3</v>
      </c>
      <c r="C11" s="176" t="s">
        <v>6</v>
      </c>
      <c r="D11" s="27" t="s">
        <v>214</v>
      </c>
      <c r="E11" s="30">
        <f>E12+E13+E14+E15</f>
        <v>238916</v>
      </c>
      <c r="F11" s="12"/>
      <c r="G11" s="12"/>
      <c r="H11" s="12"/>
      <c r="I11" s="12"/>
      <c r="J11" s="12"/>
      <c r="K11" s="12"/>
      <c r="L11" s="12"/>
      <c r="M11" s="12"/>
      <c r="N11" s="13"/>
    </row>
    <row r="12" spans="1:14" s="6" customFormat="1" ht="15" customHeight="1">
      <c r="A12" s="177"/>
      <c r="B12" s="177"/>
      <c r="C12" s="177"/>
      <c r="D12" s="26" t="s">
        <v>150</v>
      </c>
      <c r="E12" s="24">
        <v>50000</v>
      </c>
      <c r="F12" s="12"/>
      <c r="G12" s="12"/>
      <c r="H12" s="12"/>
      <c r="I12" s="12"/>
      <c r="J12" s="12"/>
      <c r="K12" s="12"/>
      <c r="L12" s="12"/>
      <c r="M12" s="12"/>
      <c r="N12" s="13"/>
    </row>
    <row r="13" spans="1:14" s="6" customFormat="1" ht="12.75" customHeight="1">
      <c r="A13" s="177"/>
      <c r="B13" s="177"/>
      <c r="C13" s="177"/>
      <c r="D13" s="26" t="s">
        <v>151</v>
      </c>
      <c r="E13" s="24">
        <v>94462</v>
      </c>
      <c r="F13" s="12"/>
      <c r="G13" s="12"/>
      <c r="H13" s="12"/>
      <c r="I13" s="12"/>
      <c r="J13" s="12"/>
      <c r="K13" s="12"/>
      <c r="L13" s="12"/>
      <c r="M13" s="12"/>
      <c r="N13" s="13"/>
    </row>
    <row r="14" spans="1:14" s="6" customFormat="1" ht="18.75" customHeight="1">
      <c r="A14" s="177"/>
      <c r="B14" s="177"/>
      <c r="C14" s="177"/>
      <c r="D14" s="26" t="s">
        <v>152</v>
      </c>
      <c r="E14" s="24">
        <v>44710</v>
      </c>
      <c r="F14" s="12"/>
      <c r="G14" s="12"/>
      <c r="H14" s="12"/>
      <c r="I14" s="12"/>
      <c r="J14" s="12"/>
      <c r="K14" s="12"/>
      <c r="L14" s="12"/>
      <c r="M14" s="12"/>
      <c r="N14" s="13"/>
    </row>
    <row r="15" spans="1:14" s="6" customFormat="1" ht="16.5" customHeight="1">
      <c r="A15" s="178"/>
      <c r="B15" s="178"/>
      <c r="C15" s="178"/>
      <c r="D15" s="26" t="s">
        <v>156</v>
      </c>
      <c r="E15" s="24">
        <v>49744</v>
      </c>
      <c r="F15" s="12"/>
      <c r="G15" s="12"/>
      <c r="H15" s="12"/>
      <c r="I15" s="12"/>
      <c r="J15" s="12"/>
      <c r="K15" s="12"/>
      <c r="L15" s="12"/>
      <c r="M15" s="12"/>
      <c r="N15" s="13"/>
    </row>
    <row r="16" spans="1:14" s="6" customFormat="1" ht="15.75" customHeight="1">
      <c r="A16" s="179" t="s">
        <v>8</v>
      </c>
      <c r="B16" s="179" t="s">
        <v>3</v>
      </c>
      <c r="C16" s="179" t="s">
        <v>6</v>
      </c>
      <c r="D16" s="27" t="s">
        <v>215</v>
      </c>
      <c r="E16" s="30">
        <f>E17</f>
        <v>80000</v>
      </c>
      <c r="F16" s="12"/>
      <c r="G16" s="12"/>
      <c r="H16" s="12"/>
      <c r="I16" s="12"/>
      <c r="J16" s="12"/>
      <c r="K16" s="12"/>
      <c r="L16" s="12"/>
      <c r="M16" s="12"/>
      <c r="N16" s="13"/>
    </row>
    <row r="17" spans="1:14" s="6" customFormat="1" ht="17.25" customHeight="1">
      <c r="A17" s="179"/>
      <c r="B17" s="179"/>
      <c r="C17" s="179"/>
      <c r="D17" s="26" t="s">
        <v>198</v>
      </c>
      <c r="E17" s="24">
        <v>80000</v>
      </c>
      <c r="F17" s="12"/>
      <c r="G17" s="12"/>
      <c r="H17" s="12"/>
      <c r="I17" s="12"/>
      <c r="J17" s="12"/>
      <c r="K17" s="12"/>
      <c r="L17" s="12"/>
      <c r="M17" s="12"/>
      <c r="N17" s="13"/>
    </row>
    <row r="18" spans="1:14" s="6" customFormat="1" ht="14.25">
      <c r="A18" s="46" t="s">
        <v>8</v>
      </c>
      <c r="B18" s="47" t="s">
        <v>5</v>
      </c>
      <c r="C18" s="48" t="s">
        <v>5</v>
      </c>
      <c r="D18" s="49" t="s">
        <v>157</v>
      </c>
      <c r="E18" s="33">
        <v>13224.5</v>
      </c>
      <c r="F18" s="12"/>
      <c r="G18" s="12"/>
      <c r="H18" s="12"/>
      <c r="I18" s="12"/>
      <c r="J18" s="12"/>
      <c r="K18" s="12"/>
      <c r="L18" s="12"/>
      <c r="M18" s="12"/>
      <c r="N18" s="13"/>
    </row>
    <row r="19" spans="1:14" s="6" customFormat="1" ht="14.25">
      <c r="A19" s="50"/>
      <c r="B19" s="39"/>
      <c r="C19" s="38"/>
      <c r="D19" s="27" t="s">
        <v>158</v>
      </c>
      <c r="E19" s="33">
        <f>E20+E21+E22</f>
        <v>5673933.3</v>
      </c>
      <c r="F19" s="12"/>
      <c r="G19" s="12"/>
      <c r="H19" s="12"/>
      <c r="I19" s="12"/>
      <c r="J19" s="12"/>
      <c r="K19" s="12"/>
      <c r="L19" s="12"/>
      <c r="M19" s="12"/>
      <c r="N19" s="13"/>
    </row>
    <row r="20" spans="1:14" s="6" customFormat="1" ht="14.25">
      <c r="A20" s="9" t="s">
        <v>8</v>
      </c>
      <c r="B20" s="51" t="s">
        <v>6</v>
      </c>
      <c r="C20" s="37" t="s">
        <v>5</v>
      </c>
      <c r="D20" s="53" t="s">
        <v>159</v>
      </c>
      <c r="E20" s="24">
        <v>1484386.1</v>
      </c>
      <c r="F20" s="12"/>
      <c r="G20" s="12"/>
      <c r="H20" s="12"/>
      <c r="I20" s="12"/>
      <c r="J20" s="12"/>
      <c r="K20" s="12"/>
      <c r="L20" s="12"/>
      <c r="M20" s="12"/>
      <c r="N20" s="13"/>
    </row>
    <row r="21" spans="1:14" s="6" customFormat="1" ht="14.25">
      <c r="A21" s="9" t="s">
        <v>8</v>
      </c>
      <c r="B21" s="51" t="s">
        <v>5</v>
      </c>
      <c r="C21" s="37" t="s">
        <v>6</v>
      </c>
      <c r="D21" s="53" t="s">
        <v>160</v>
      </c>
      <c r="E21" s="24">
        <v>2852531.9</v>
      </c>
      <c r="F21" s="12"/>
      <c r="G21" s="12"/>
      <c r="H21" s="12"/>
      <c r="I21" s="12"/>
      <c r="J21" s="12"/>
      <c r="K21" s="12"/>
      <c r="L21" s="12"/>
      <c r="M21" s="12"/>
      <c r="N21" s="13"/>
    </row>
    <row r="22" spans="1:14" s="6" customFormat="1" ht="14.25">
      <c r="A22" s="9" t="s">
        <v>8</v>
      </c>
      <c r="B22" s="51" t="s">
        <v>5</v>
      </c>
      <c r="C22" s="37" t="s">
        <v>5</v>
      </c>
      <c r="D22" s="53" t="s">
        <v>161</v>
      </c>
      <c r="E22" s="24">
        <v>1337015.3</v>
      </c>
      <c r="F22" s="12"/>
      <c r="G22" s="12"/>
      <c r="H22" s="12"/>
      <c r="I22" s="12"/>
      <c r="J22" s="12"/>
      <c r="K22" s="12"/>
      <c r="L22" s="12"/>
      <c r="M22" s="12"/>
      <c r="N22" s="13"/>
    </row>
    <row r="23" spans="1:14" s="6" customFormat="1" ht="46.5" customHeight="1">
      <c r="A23" s="9" t="s">
        <v>8</v>
      </c>
      <c r="B23" s="51" t="s">
        <v>3</v>
      </c>
      <c r="C23" s="37" t="s">
        <v>6</v>
      </c>
      <c r="D23" s="27" t="s">
        <v>199</v>
      </c>
      <c r="E23" s="33">
        <v>126898.5</v>
      </c>
      <c r="F23" s="12"/>
      <c r="G23" s="12"/>
      <c r="H23" s="12"/>
      <c r="I23" s="12"/>
      <c r="J23" s="12"/>
      <c r="K23" s="12"/>
      <c r="L23" s="12"/>
      <c r="M23" s="12"/>
      <c r="N23" s="13"/>
    </row>
    <row r="24" spans="1:14" s="6" customFormat="1" ht="14.25">
      <c r="A24" s="9"/>
      <c r="B24" s="8"/>
      <c r="C24" s="8"/>
      <c r="D24" s="27" t="s">
        <v>162</v>
      </c>
      <c r="E24" s="33">
        <f>E25+E26</f>
        <v>121866.79999999999</v>
      </c>
      <c r="F24" s="12"/>
      <c r="G24" s="12"/>
      <c r="H24" s="12"/>
      <c r="I24" s="12"/>
      <c r="J24" s="12"/>
      <c r="K24" s="12"/>
      <c r="L24" s="12"/>
      <c r="M24" s="12"/>
      <c r="N24" s="13"/>
    </row>
    <row r="25" spans="1:14" s="6" customFormat="1" ht="14.25">
      <c r="A25" s="9" t="s">
        <v>8</v>
      </c>
      <c r="B25" s="8" t="s">
        <v>6</v>
      </c>
      <c r="C25" s="8" t="s">
        <v>5</v>
      </c>
      <c r="D25" s="53" t="s">
        <v>163</v>
      </c>
      <c r="E25" s="24">
        <v>45821.9</v>
      </c>
      <c r="F25" s="12"/>
      <c r="G25" s="12"/>
      <c r="H25" s="12"/>
      <c r="I25" s="12"/>
      <c r="J25" s="12"/>
      <c r="K25" s="12"/>
      <c r="L25" s="12"/>
      <c r="M25" s="12"/>
      <c r="N25" s="13"/>
    </row>
    <row r="26" spans="1:14" s="6" customFormat="1" ht="14.25">
      <c r="A26" s="9" t="s">
        <v>8</v>
      </c>
      <c r="B26" s="8" t="s">
        <v>5</v>
      </c>
      <c r="C26" s="8" t="s">
        <v>6</v>
      </c>
      <c r="D26" s="53" t="s">
        <v>164</v>
      </c>
      <c r="E26" s="24">
        <v>76044.9</v>
      </c>
      <c r="F26" s="12"/>
      <c r="G26" s="12"/>
      <c r="H26" s="12"/>
      <c r="I26" s="12"/>
      <c r="J26" s="12"/>
      <c r="K26" s="12"/>
      <c r="L26" s="12"/>
      <c r="M26" s="12"/>
      <c r="N26" s="13"/>
    </row>
    <row r="27" spans="1:14" s="6" customFormat="1" ht="19.5" customHeight="1">
      <c r="A27" s="9" t="s">
        <v>8</v>
      </c>
      <c r="B27" s="9" t="s">
        <v>2</v>
      </c>
      <c r="C27" s="9" t="s">
        <v>6</v>
      </c>
      <c r="D27" s="27" t="s">
        <v>165</v>
      </c>
      <c r="E27" s="33">
        <v>24390.9</v>
      </c>
      <c r="F27" s="12"/>
      <c r="G27" s="12"/>
      <c r="H27" s="12"/>
      <c r="I27" s="12"/>
      <c r="J27" s="12"/>
      <c r="K27" s="12"/>
      <c r="L27" s="12"/>
      <c r="M27" s="12"/>
      <c r="N27" s="13"/>
    </row>
    <row r="28" spans="1:14" s="6" customFormat="1" ht="28.5" customHeight="1">
      <c r="A28" s="9" t="s">
        <v>8</v>
      </c>
      <c r="B28" s="9" t="s">
        <v>0</v>
      </c>
      <c r="C28" s="9" t="s">
        <v>6</v>
      </c>
      <c r="D28" s="27" t="s">
        <v>166</v>
      </c>
      <c r="E28" s="33">
        <v>62937.2</v>
      </c>
      <c r="F28" s="12"/>
      <c r="G28" s="12"/>
      <c r="H28" s="12"/>
      <c r="I28" s="12"/>
      <c r="J28" s="12"/>
      <c r="K28" s="12"/>
      <c r="L28" s="12"/>
      <c r="M28" s="12"/>
      <c r="N28" s="13"/>
    </row>
    <row r="29" spans="1:14" s="6" customFormat="1" ht="54" customHeight="1">
      <c r="A29" s="9" t="s">
        <v>8</v>
      </c>
      <c r="B29" s="9" t="s">
        <v>3</v>
      </c>
      <c r="C29" s="8" t="s">
        <v>6</v>
      </c>
      <c r="D29" s="52" t="s">
        <v>216</v>
      </c>
      <c r="E29" s="33">
        <v>10875.8</v>
      </c>
      <c r="F29" s="12"/>
      <c r="G29" s="12"/>
      <c r="H29" s="12"/>
      <c r="I29" s="12"/>
      <c r="J29" s="12"/>
      <c r="K29" s="12"/>
      <c r="L29" s="12"/>
      <c r="M29" s="12"/>
      <c r="N29" s="13"/>
    </row>
    <row r="30" spans="1:14" s="6" customFormat="1" ht="43.5" customHeight="1">
      <c r="A30" s="9" t="s">
        <v>7</v>
      </c>
      <c r="B30" s="9" t="s">
        <v>3</v>
      </c>
      <c r="C30" s="8" t="s">
        <v>6</v>
      </c>
      <c r="D30" s="27" t="s">
        <v>217</v>
      </c>
      <c r="E30" s="33">
        <v>175000</v>
      </c>
      <c r="F30" s="12"/>
      <c r="G30" s="12"/>
      <c r="H30" s="12"/>
      <c r="I30" s="12"/>
      <c r="J30" s="12"/>
      <c r="K30" s="12"/>
      <c r="L30" s="12"/>
      <c r="M30" s="12"/>
      <c r="N30" s="13"/>
    </row>
    <row r="31" spans="1:14" s="6" customFormat="1" ht="14.25">
      <c r="A31" s="159" t="s">
        <v>4</v>
      </c>
      <c r="B31" s="159" t="s">
        <v>5</v>
      </c>
      <c r="C31" s="159" t="s">
        <v>5</v>
      </c>
      <c r="D31" s="28" t="s">
        <v>167</v>
      </c>
      <c r="E31" s="30">
        <f>E32+E33</f>
        <v>29041.7</v>
      </c>
      <c r="F31" s="12"/>
      <c r="G31" s="12"/>
      <c r="H31" s="12"/>
      <c r="I31" s="12"/>
      <c r="J31" s="12"/>
      <c r="K31" s="12"/>
      <c r="L31" s="12"/>
      <c r="M31" s="12"/>
      <c r="N31" s="13"/>
    </row>
    <row r="32" spans="1:14" s="6" customFormat="1" ht="28.5">
      <c r="A32" s="161"/>
      <c r="B32" s="161"/>
      <c r="C32" s="161"/>
      <c r="D32" s="25" t="s">
        <v>123</v>
      </c>
      <c r="E32" s="24">
        <v>19569</v>
      </c>
      <c r="F32" s="12"/>
      <c r="G32" s="12"/>
      <c r="H32" s="12"/>
      <c r="I32" s="12"/>
      <c r="J32" s="12"/>
      <c r="K32" s="12"/>
      <c r="L32" s="12"/>
      <c r="M32" s="12"/>
      <c r="N32" s="13"/>
    </row>
    <row r="33" spans="1:14" s="6" customFormat="1" ht="14.25">
      <c r="A33" s="160"/>
      <c r="B33" s="160"/>
      <c r="C33" s="160"/>
      <c r="D33" s="25" t="s">
        <v>34</v>
      </c>
      <c r="E33" s="24">
        <v>9472.7</v>
      </c>
      <c r="F33" s="12"/>
      <c r="G33" s="12"/>
      <c r="H33" s="12"/>
      <c r="I33" s="12"/>
      <c r="J33" s="12"/>
      <c r="K33" s="12"/>
      <c r="L33" s="12"/>
      <c r="M33" s="12"/>
      <c r="N33" s="13"/>
    </row>
    <row r="34" spans="1:13" s="6" customFormat="1" ht="27.75" customHeight="1">
      <c r="A34" s="159" t="s">
        <v>4</v>
      </c>
      <c r="B34" s="159" t="s">
        <v>5</v>
      </c>
      <c r="C34" s="159" t="s">
        <v>2</v>
      </c>
      <c r="D34" s="27" t="s">
        <v>168</v>
      </c>
      <c r="E34" s="30">
        <f>E35+E36</f>
        <v>46449.5</v>
      </c>
      <c r="F34" s="12"/>
      <c r="G34" s="12"/>
      <c r="H34" s="12"/>
      <c r="I34" s="12"/>
      <c r="J34" s="12"/>
      <c r="K34" s="12"/>
      <c r="L34" s="12"/>
      <c r="M34" s="12"/>
    </row>
    <row r="35" spans="1:13" s="6" customFormat="1" ht="19.5" customHeight="1">
      <c r="A35" s="161"/>
      <c r="B35" s="161"/>
      <c r="C35" s="161"/>
      <c r="D35" s="26" t="s">
        <v>142</v>
      </c>
      <c r="E35" s="24">
        <v>29221.2</v>
      </c>
      <c r="F35" s="12"/>
      <c r="G35" s="12"/>
      <c r="H35" s="12"/>
      <c r="I35" s="12"/>
      <c r="J35" s="12"/>
      <c r="K35" s="12"/>
      <c r="L35" s="12"/>
      <c r="M35" s="12"/>
    </row>
    <row r="36" spans="1:13" s="6" customFormat="1" ht="18" customHeight="1">
      <c r="A36" s="160"/>
      <c r="B36" s="160"/>
      <c r="C36" s="160"/>
      <c r="D36" s="53" t="s">
        <v>124</v>
      </c>
      <c r="E36" s="54">
        <v>17228.3</v>
      </c>
      <c r="F36" s="12"/>
      <c r="G36" s="12"/>
      <c r="H36" s="12"/>
      <c r="I36" s="12"/>
      <c r="J36" s="12"/>
      <c r="K36" s="12"/>
      <c r="L36" s="12"/>
      <c r="M36" s="12"/>
    </row>
    <row r="37" spans="1:13" s="6" customFormat="1" ht="27" customHeight="1">
      <c r="A37" s="9" t="s">
        <v>4</v>
      </c>
      <c r="B37" s="9" t="s">
        <v>5</v>
      </c>
      <c r="C37" s="8" t="s">
        <v>2</v>
      </c>
      <c r="D37" s="27" t="s">
        <v>169</v>
      </c>
      <c r="E37" s="33">
        <v>3457.7</v>
      </c>
      <c r="F37" s="12"/>
      <c r="G37" s="12"/>
      <c r="H37" s="12"/>
      <c r="I37" s="12"/>
      <c r="J37" s="12"/>
      <c r="K37" s="12"/>
      <c r="L37" s="12"/>
      <c r="M37" s="12"/>
    </row>
    <row r="38" spans="1:13" s="6" customFormat="1" ht="28.5" customHeight="1">
      <c r="A38" s="46" t="s">
        <v>1</v>
      </c>
      <c r="B38" s="46" t="s">
        <v>2</v>
      </c>
      <c r="C38" s="55" t="s">
        <v>6</v>
      </c>
      <c r="D38" s="27" t="s">
        <v>170</v>
      </c>
      <c r="E38" s="33">
        <v>65000</v>
      </c>
      <c r="F38" s="12"/>
      <c r="G38" s="12"/>
      <c r="H38" s="12"/>
      <c r="I38" s="12"/>
      <c r="J38" s="12"/>
      <c r="K38" s="12"/>
      <c r="L38" s="12"/>
      <c r="M38" s="12"/>
    </row>
    <row r="39" spans="1:13" s="6" customFormat="1" ht="28.5">
      <c r="A39" s="9"/>
      <c r="B39" s="9"/>
      <c r="C39" s="8"/>
      <c r="D39" s="29" t="s">
        <v>84</v>
      </c>
      <c r="E39" s="30">
        <f>E40+E43+E47</f>
        <v>1513987</v>
      </c>
      <c r="F39" s="5"/>
      <c r="G39" s="5"/>
      <c r="H39" s="5"/>
      <c r="I39" s="5"/>
      <c r="J39" s="5"/>
      <c r="K39" s="5"/>
      <c r="L39" s="5"/>
      <c r="M39" s="5"/>
    </row>
    <row r="40" spans="1:13" s="6" customFormat="1" ht="28.5">
      <c r="A40" s="50"/>
      <c r="B40" s="50"/>
      <c r="C40" s="50"/>
      <c r="D40" s="27" t="s">
        <v>171</v>
      </c>
      <c r="E40" s="24">
        <f>E41+E42</f>
        <v>842000</v>
      </c>
      <c r="F40" s="5"/>
      <c r="G40" s="5"/>
      <c r="H40" s="5"/>
      <c r="I40" s="5"/>
      <c r="J40" s="5"/>
      <c r="K40" s="5"/>
      <c r="L40" s="5"/>
      <c r="M40" s="5"/>
    </row>
    <row r="41" spans="1:5" ht="28.5">
      <c r="A41" s="159" t="s">
        <v>1</v>
      </c>
      <c r="B41" s="159" t="s">
        <v>2</v>
      </c>
      <c r="C41" s="159" t="s">
        <v>6</v>
      </c>
      <c r="D41" s="26" t="s">
        <v>172</v>
      </c>
      <c r="E41" s="24">
        <v>370000</v>
      </c>
    </row>
    <row r="42" spans="1:5" ht="14.25">
      <c r="A42" s="160"/>
      <c r="B42" s="160"/>
      <c r="C42" s="160"/>
      <c r="D42" s="26" t="s">
        <v>173</v>
      </c>
      <c r="E42" s="24">
        <v>472000</v>
      </c>
    </row>
    <row r="43" spans="1:5" ht="21" customHeight="1">
      <c r="A43" s="159" t="s">
        <v>1</v>
      </c>
      <c r="B43" s="159" t="s">
        <v>2</v>
      </c>
      <c r="C43" s="159" t="s">
        <v>6</v>
      </c>
      <c r="D43" s="27" t="s">
        <v>174</v>
      </c>
      <c r="E43" s="24">
        <f>E44+E45+E46</f>
        <v>531000</v>
      </c>
    </row>
    <row r="44" spans="1:5" ht="21" customHeight="1">
      <c r="A44" s="161"/>
      <c r="B44" s="161"/>
      <c r="C44" s="161"/>
      <c r="D44" s="26" t="s">
        <v>196</v>
      </c>
      <c r="E44" s="24">
        <v>193000</v>
      </c>
    </row>
    <row r="45" spans="1:5" ht="21" customHeight="1">
      <c r="A45" s="161"/>
      <c r="B45" s="161"/>
      <c r="C45" s="161"/>
      <c r="D45" s="26" t="s">
        <v>175</v>
      </c>
      <c r="E45" s="24">
        <v>145000</v>
      </c>
    </row>
    <row r="46" spans="1:5" ht="14.25">
      <c r="A46" s="161"/>
      <c r="B46" s="161"/>
      <c r="C46" s="161"/>
      <c r="D46" s="26" t="s">
        <v>147</v>
      </c>
      <c r="E46" s="24">
        <v>193000</v>
      </c>
    </row>
    <row r="47" spans="1:5" ht="14.25">
      <c r="A47" s="160"/>
      <c r="B47" s="160"/>
      <c r="C47" s="160"/>
      <c r="D47" s="26" t="s">
        <v>176</v>
      </c>
      <c r="E47" s="24">
        <v>140987</v>
      </c>
    </row>
    <row r="48" spans="1:5" ht="28.5">
      <c r="A48" s="9"/>
      <c r="B48" s="9"/>
      <c r="C48" s="8"/>
      <c r="D48" s="29" t="s">
        <v>197</v>
      </c>
      <c r="E48" s="30">
        <f>E49+E56+E59+E61+E63+E69+E71</f>
        <v>792676.2</v>
      </c>
    </row>
    <row r="49" spans="1:5" ht="28.5">
      <c r="A49" s="180" t="s">
        <v>8</v>
      </c>
      <c r="B49" s="180" t="s">
        <v>3</v>
      </c>
      <c r="C49" s="180" t="s">
        <v>6</v>
      </c>
      <c r="D49" s="27" t="s">
        <v>218</v>
      </c>
      <c r="E49" s="30">
        <f>E50+E51+E52+E53+E54+E55</f>
        <v>138836.2</v>
      </c>
    </row>
    <row r="50" spans="1:5" ht="14.25">
      <c r="A50" s="180"/>
      <c r="B50" s="180"/>
      <c r="C50" s="180"/>
      <c r="D50" s="26" t="s">
        <v>177</v>
      </c>
      <c r="E50" s="24">
        <v>7170</v>
      </c>
    </row>
    <row r="51" spans="1:5" ht="14.25">
      <c r="A51" s="180"/>
      <c r="B51" s="180"/>
      <c r="C51" s="180"/>
      <c r="D51" s="26" t="s">
        <v>153</v>
      </c>
      <c r="E51" s="24">
        <v>50000</v>
      </c>
    </row>
    <row r="52" spans="1:5" ht="14.25">
      <c r="A52" s="180"/>
      <c r="B52" s="180"/>
      <c r="C52" s="180"/>
      <c r="D52" s="26" t="s">
        <v>200</v>
      </c>
      <c r="E52" s="24">
        <v>50000</v>
      </c>
    </row>
    <row r="53" spans="1:5" ht="42.75">
      <c r="A53" s="180"/>
      <c r="B53" s="180"/>
      <c r="C53" s="180"/>
      <c r="D53" s="26" t="s">
        <v>201</v>
      </c>
      <c r="E53" s="24">
        <v>8385.2</v>
      </c>
    </row>
    <row r="54" spans="1:5" ht="29.25" customHeight="1">
      <c r="A54" s="180"/>
      <c r="B54" s="180"/>
      <c r="C54" s="180"/>
      <c r="D54" s="26" t="s">
        <v>178</v>
      </c>
      <c r="E54" s="24">
        <v>3281</v>
      </c>
    </row>
    <row r="55" spans="1:5" ht="33.75" customHeight="1">
      <c r="A55" s="180"/>
      <c r="B55" s="180"/>
      <c r="C55" s="180"/>
      <c r="D55" s="26" t="s">
        <v>202</v>
      </c>
      <c r="E55" s="24">
        <v>20000</v>
      </c>
    </row>
    <row r="56" spans="1:5" ht="14.25">
      <c r="A56" s="159" t="s">
        <v>8</v>
      </c>
      <c r="B56" s="159" t="s">
        <v>3</v>
      </c>
      <c r="C56" s="159" t="s">
        <v>6</v>
      </c>
      <c r="D56" s="27" t="s">
        <v>215</v>
      </c>
      <c r="E56" s="30">
        <f>E57+E58</f>
        <v>213280</v>
      </c>
    </row>
    <row r="57" spans="1:5" ht="14.25">
      <c r="A57" s="161"/>
      <c r="B57" s="161"/>
      <c r="C57" s="161"/>
      <c r="D57" s="26" t="s">
        <v>179</v>
      </c>
      <c r="E57" s="24">
        <v>63280</v>
      </c>
    </row>
    <row r="58" spans="1:5" ht="28.5">
      <c r="A58" s="160"/>
      <c r="B58" s="160"/>
      <c r="C58" s="160"/>
      <c r="D58" s="26" t="s">
        <v>203</v>
      </c>
      <c r="E58" s="24">
        <v>150000</v>
      </c>
    </row>
    <row r="59" spans="1:5" ht="14.25">
      <c r="A59" s="159" t="s">
        <v>6</v>
      </c>
      <c r="B59" s="159" t="s">
        <v>2</v>
      </c>
      <c r="C59" s="159" t="s">
        <v>6</v>
      </c>
      <c r="D59" s="27" t="s">
        <v>219</v>
      </c>
      <c r="E59" s="33">
        <f>E60</f>
        <v>25000</v>
      </c>
    </row>
    <row r="60" spans="1:5" ht="43.5" customHeight="1">
      <c r="A60" s="160"/>
      <c r="B60" s="160"/>
      <c r="C60" s="160"/>
      <c r="D60" s="26" t="s">
        <v>143</v>
      </c>
      <c r="E60" s="24">
        <v>25000</v>
      </c>
    </row>
    <row r="61" spans="1:5" ht="18" customHeight="1">
      <c r="A61" s="159" t="s">
        <v>4</v>
      </c>
      <c r="B61" s="159" t="s">
        <v>5</v>
      </c>
      <c r="C61" s="159" t="s">
        <v>0</v>
      </c>
      <c r="D61" s="56" t="s">
        <v>220</v>
      </c>
      <c r="E61" s="33">
        <f>E62</f>
        <v>12000</v>
      </c>
    </row>
    <row r="62" spans="1:5" ht="28.5" customHeight="1">
      <c r="A62" s="160"/>
      <c r="B62" s="160"/>
      <c r="C62" s="160"/>
      <c r="D62" s="53" t="s">
        <v>204</v>
      </c>
      <c r="E62" s="24">
        <v>12000</v>
      </c>
    </row>
    <row r="63" spans="1:5" ht="15.75" customHeight="1">
      <c r="A63" s="159" t="s">
        <v>8</v>
      </c>
      <c r="B63" s="159" t="s">
        <v>3</v>
      </c>
      <c r="C63" s="159" t="s">
        <v>6</v>
      </c>
      <c r="D63" s="56" t="s">
        <v>180</v>
      </c>
      <c r="E63" s="33">
        <f>SUM(E64:E68)</f>
        <v>370000</v>
      </c>
    </row>
    <row r="64" spans="1:5" ht="16.5" customHeight="1">
      <c r="A64" s="161"/>
      <c r="B64" s="161"/>
      <c r="C64" s="161"/>
      <c r="D64" s="53" t="s">
        <v>148</v>
      </c>
      <c r="E64" s="24">
        <v>70000</v>
      </c>
    </row>
    <row r="65" spans="1:5" ht="16.5" customHeight="1">
      <c r="A65" s="161"/>
      <c r="B65" s="161"/>
      <c r="C65" s="161"/>
      <c r="D65" s="53" t="s">
        <v>181</v>
      </c>
      <c r="E65" s="24">
        <v>80000</v>
      </c>
    </row>
    <row r="66" spans="1:5" ht="17.25" customHeight="1">
      <c r="A66" s="161"/>
      <c r="B66" s="161"/>
      <c r="C66" s="161"/>
      <c r="D66" s="53" t="s">
        <v>182</v>
      </c>
      <c r="E66" s="24">
        <v>80000</v>
      </c>
    </row>
    <row r="67" spans="1:5" ht="15" customHeight="1">
      <c r="A67" s="161"/>
      <c r="B67" s="161"/>
      <c r="C67" s="161"/>
      <c r="D67" s="53" t="s">
        <v>183</v>
      </c>
      <c r="E67" s="24">
        <v>80000</v>
      </c>
    </row>
    <row r="68" spans="1:5" ht="15" customHeight="1">
      <c r="A68" s="160"/>
      <c r="B68" s="160"/>
      <c r="C68" s="160"/>
      <c r="D68" s="53" t="s">
        <v>154</v>
      </c>
      <c r="E68" s="24">
        <v>60000</v>
      </c>
    </row>
    <row r="69" spans="1:5" ht="27.75" customHeight="1">
      <c r="A69" s="159" t="s">
        <v>8</v>
      </c>
      <c r="B69" s="159" t="s">
        <v>3</v>
      </c>
      <c r="C69" s="159" t="s">
        <v>6</v>
      </c>
      <c r="D69" s="53" t="s">
        <v>221</v>
      </c>
      <c r="E69" s="33">
        <f>E70</f>
        <v>17560</v>
      </c>
    </row>
    <row r="70" spans="1:5" ht="27" customHeight="1">
      <c r="A70" s="160"/>
      <c r="B70" s="160"/>
      <c r="C70" s="160"/>
      <c r="D70" s="53" t="s">
        <v>205</v>
      </c>
      <c r="E70" s="24">
        <v>17560</v>
      </c>
    </row>
    <row r="71" spans="1:5" ht="17.25" customHeight="1">
      <c r="A71" s="159" t="s">
        <v>8</v>
      </c>
      <c r="B71" s="159" t="s">
        <v>3</v>
      </c>
      <c r="C71" s="159" t="s">
        <v>6</v>
      </c>
      <c r="D71" s="53" t="s">
        <v>206</v>
      </c>
      <c r="E71" s="33">
        <f>SUM(E72:E77)</f>
        <v>16000</v>
      </c>
    </row>
    <row r="72" spans="1:5" ht="15" customHeight="1">
      <c r="A72" s="161"/>
      <c r="B72" s="161"/>
      <c r="C72" s="161"/>
      <c r="D72" s="53" t="s">
        <v>148</v>
      </c>
      <c r="E72" s="24">
        <v>3000</v>
      </c>
    </row>
    <row r="73" spans="1:5" ht="15" customHeight="1">
      <c r="A73" s="161"/>
      <c r="B73" s="161"/>
      <c r="C73" s="161"/>
      <c r="D73" s="53" t="s">
        <v>181</v>
      </c>
      <c r="E73" s="24">
        <v>2000</v>
      </c>
    </row>
    <row r="74" spans="1:5" ht="13.5" customHeight="1">
      <c r="A74" s="161"/>
      <c r="B74" s="161"/>
      <c r="C74" s="161"/>
      <c r="D74" s="53" t="s">
        <v>182</v>
      </c>
      <c r="E74" s="24">
        <v>2000</v>
      </c>
    </row>
    <row r="75" spans="1:5" ht="13.5" customHeight="1">
      <c r="A75" s="161"/>
      <c r="B75" s="161"/>
      <c r="C75" s="161"/>
      <c r="D75" s="53" t="s">
        <v>183</v>
      </c>
      <c r="E75" s="24">
        <v>2000</v>
      </c>
    </row>
    <row r="76" spans="1:5" ht="12.75" customHeight="1">
      <c r="A76" s="161"/>
      <c r="B76" s="161"/>
      <c r="C76" s="161"/>
      <c r="D76" s="53" t="s">
        <v>154</v>
      </c>
      <c r="E76" s="24">
        <v>2000</v>
      </c>
    </row>
    <row r="77" spans="1:5" ht="27" customHeight="1">
      <c r="A77" s="160"/>
      <c r="B77" s="160"/>
      <c r="C77" s="160"/>
      <c r="D77" s="53" t="s">
        <v>207</v>
      </c>
      <c r="E77" s="24">
        <v>5000</v>
      </c>
    </row>
    <row r="78" spans="1:5" ht="18" customHeight="1">
      <c r="A78" s="9" t="s">
        <v>7</v>
      </c>
      <c r="B78" s="9" t="s">
        <v>3</v>
      </c>
      <c r="C78" s="8" t="s">
        <v>6</v>
      </c>
      <c r="D78" s="27" t="s">
        <v>184</v>
      </c>
      <c r="E78" s="33">
        <v>1630000</v>
      </c>
    </row>
    <row r="79" spans="1:5" ht="33.75" customHeight="1">
      <c r="A79" s="159" t="s">
        <v>7</v>
      </c>
      <c r="B79" s="159" t="s">
        <v>8</v>
      </c>
      <c r="C79" s="159" t="s">
        <v>5</v>
      </c>
      <c r="D79" s="57" t="s">
        <v>110</v>
      </c>
      <c r="E79" s="33">
        <f>SUM(E80:E85)</f>
        <v>792954.6000000001</v>
      </c>
    </row>
    <row r="80" spans="1:5" ht="33.75" customHeight="1">
      <c r="A80" s="160"/>
      <c r="B80" s="160"/>
      <c r="C80" s="160"/>
      <c r="D80" s="53" t="s">
        <v>208</v>
      </c>
      <c r="E80" s="54">
        <v>115100</v>
      </c>
    </row>
    <row r="81" spans="1:5" ht="30.75" customHeight="1">
      <c r="A81" s="159" t="s">
        <v>7</v>
      </c>
      <c r="B81" s="159" t="s">
        <v>1</v>
      </c>
      <c r="C81" s="159" t="s">
        <v>6</v>
      </c>
      <c r="D81" s="53" t="s">
        <v>185</v>
      </c>
      <c r="E81" s="54">
        <v>70983.7</v>
      </c>
    </row>
    <row r="82" spans="1:5" ht="30" customHeight="1">
      <c r="A82" s="160"/>
      <c r="B82" s="160"/>
      <c r="C82" s="160"/>
      <c r="D82" s="53" t="s">
        <v>186</v>
      </c>
      <c r="E82" s="54">
        <v>258949</v>
      </c>
    </row>
    <row r="83" spans="1:5" ht="30" customHeight="1">
      <c r="A83" s="9" t="s">
        <v>7</v>
      </c>
      <c r="B83" s="9" t="s">
        <v>5</v>
      </c>
      <c r="C83" s="9" t="s">
        <v>6</v>
      </c>
      <c r="D83" s="53" t="s">
        <v>187</v>
      </c>
      <c r="E83" s="54">
        <v>136688.8</v>
      </c>
    </row>
    <row r="84" spans="1:5" ht="30" customHeight="1">
      <c r="A84" s="9" t="s">
        <v>7</v>
      </c>
      <c r="B84" s="9" t="s">
        <v>1</v>
      </c>
      <c r="C84" s="9" t="s">
        <v>6</v>
      </c>
      <c r="D84" s="53" t="s">
        <v>209</v>
      </c>
      <c r="E84" s="54">
        <v>66104.3</v>
      </c>
    </row>
    <row r="85" spans="1:5" ht="46.5" customHeight="1">
      <c r="A85" s="46" t="s">
        <v>7</v>
      </c>
      <c r="B85" s="46" t="s">
        <v>1</v>
      </c>
      <c r="C85" s="46" t="s">
        <v>6</v>
      </c>
      <c r="D85" s="53" t="s">
        <v>222</v>
      </c>
      <c r="E85" s="54">
        <v>145128.8</v>
      </c>
    </row>
    <row r="86" spans="1:5" ht="33.75" customHeight="1">
      <c r="A86" s="159" t="s">
        <v>0</v>
      </c>
      <c r="B86" s="159" t="s">
        <v>6</v>
      </c>
      <c r="C86" s="159" t="s">
        <v>5</v>
      </c>
      <c r="D86" s="57" t="s">
        <v>188</v>
      </c>
      <c r="E86" s="33">
        <f>SUM(E87:E90)</f>
        <v>172141.7</v>
      </c>
    </row>
    <row r="87" spans="1:5" ht="33.75" customHeight="1">
      <c r="A87" s="161"/>
      <c r="B87" s="161"/>
      <c r="C87" s="161"/>
      <c r="D87" s="53" t="s">
        <v>223</v>
      </c>
      <c r="E87" s="54">
        <v>2000</v>
      </c>
    </row>
    <row r="88" spans="1:5" ht="33.75" customHeight="1">
      <c r="A88" s="161"/>
      <c r="B88" s="161"/>
      <c r="C88" s="161"/>
      <c r="D88" s="53" t="s">
        <v>224</v>
      </c>
      <c r="E88" s="54">
        <v>30000</v>
      </c>
    </row>
    <row r="89" spans="1:5" ht="30" customHeight="1">
      <c r="A89" s="161"/>
      <c r="B89" s="161"/>
      <c r="C89" s="161"/>
      <c r="D89" s="53" t="s">
        <v>225</v>
      </c>
      <c r="E89" s="54">
        <v>5000</v>
      </c>
    </row>
    <row r="90" spans="1:5" ht="19.5" customHeight="1">
      <c r="A90" s="160"/>
      <c r="B90" s="160"/>
      <c r="C90" s="160"/>
      <c r="D90" s="53" t="s">
        <v>189</v>
      </c>
      <c r="E90" s="54">
        <v>135141.7</v>
      </c>
    </row>
    <row r="91" spans="1:5" ht="42.75">
      <c r="A91" s="9"/>
      <c r="B91" s="9"/>
      <c r="C91" s="8"/>
      <c r="D91" s="29" t="s">
        <v>111</v>
      </c>
      <c r="E91" s="30">
        <f>E92+E93</f>
        <v>3170180.1</v>
      </c>
    </row>
    <row r="92" spans="1:5" ht="57">
      <c r="A92" s="9" t="s">
        <v>3</v>
      </c>
      <c r="B92" s="9" t="s">
        <v>0</v>
      </c>
      <c r="C92" s="8" t="s">
        <v>6</v>
      </c>
      <c r="D92" s="27" t="s">
        <v>190</v>
      </c>
      <c r="E92" s="24">
        <v>2041907.3</v>
      </c>
    </row>
    <row r="93" spans="1:5" ht="57">
      <c r="A93" s="9" t="s">
        <v>3</v>
      </c>
      <c r="B93" s="9" t="s">
        <v>0</v>
      </c>
      <c r="C93" s="8" t="s">
        <v>6</v>
      </c>
      <c r="D93" s="27" t="s">
        <v>191</v>
      </c>
      <c r="E93" s="24">
        <v>1128272.8</v>
      </c>
    </row>
    <row r="94" spans="1:5" ht="28.5">
      <c r="A94" s="9"/>
      <c r="B94" s="9"/>
      <c r="C94" s="8"/>
      <c r="D94" s="57" t="s">
        <v>95</v>
      </c>
      <c r="E94" s="33">
        <f>E95+E98</f>
        <v>43628.7</v>
      </c>
    </row>
    <row r="95" spans="1:5" ht="28.5">
      <c r="A95" s="159" t="s">
        <v>1</v>
      </c>
      <c r="B95" s="159" t="s">
        <v>5</v>
      </c>
      <c r="C95" s="159" t="s">
        <v>6</v>
      </c>
      <c r="D95" s="27" t="s">
        <v>192</v>
      </c>
      <c r="E95" s="24">
        <f>E96+E97</f>
        <v>30000</v>
      </c>
    </row>
    <row r="96" spans="1:5" ht="14.25">
      <c r="A96" s="161"/>
      <c r="B96" s="161"/>
      <c r="C96" s="161"/>
      <c r="D96" s="26" t="s">
        <v>210</v>
      </c>
      <c r="E96" s="24">
        <v>29100</v>
      </c>
    </row>
    <row r="97" spans="1:5" ht="14.25">
      <c r="A97" s="160"/>
      <c r="B97" s="160"/>
      <c r="C97" s="160"/>
      <c r="D97" s="26" t="s">
        <v>211</v>
      </c>
      <c r="E97" s="24">
        <v>900</v>
      </c>
    </row>
    <row r="98" spans="1:5" ht="28.5">
      <c r="A98" s="159" t="s">
        <v>1</v>
      </c>
      <c r="B98" s="159" t="s">
        <v>5</v>
      </c>
      <c r="C98" s="159" t="s">
        <v>5</v>
      </c>
      <c r="D98" s="56" t="s">
        <v>193</v>
      </c>
      <c r="E98" s="24">
        <f>E99</f>
        <v>13628.7</v>
      </c>
    </row>
    <row r="99" spans="1:5" ht="28.5">
      <c r="A99" s="160"/>
      <c r="B99" s="160"/>
      <c r="C99" s="160"/>
      <c r="D99" s="26" t="s">
        <v>195</v>
      </c>
      <c r="E99" s="24">
        <v>13628.7</v>
      </c>
    </row>
    <row r="100" spans="1:5" ht="28.5">
      <c r="A100" s="159" t="s">
        <v>1</v>
      </c>
      <c r="B100" s="159" t="s">
        <v>6</v>
      </c>
      <c r="C100" s="159" t="s">
        <v>6</v>
      </c>
      <c r="D100" s="57" t="s">
        <v>194</v>
      </c>
      <c r="E100" s="33">
        <v>80000</v>
      </c>
    </row>
    <row r="101" spans="1:5" ht="42.75">
      <c r="A101" s="160"/>
      <c r="B101" s="160"/>
      <c r="C101" s="160"/>
      <c r="D101" s="26" t="s">
        <v>212</v>
      </c>
      <c r="E101" s="24">
        <v>80000</v>
      </c>
    </row>
    <row r="102" spans="1:5" ht="26.25" customHeight="1">
      <c r="A102" s="159" t="s">
        <v>4</v>
      </c>
      <c r="B102" s="159" t="s">
        <v>5</v>
      </c>
      <c r="C102" s="159" t="s">
        <v>6</v>
      </c>
      <c r="D102" s="57" t="s">
        <v>98</v>
      </c>
      <c r="E102" s="33">
        <v>39471.3</v>
      </c>
    </row>
    <row r="103" spans="1:5" ht="14.25">
      <c r="A103" s="160"/>
      <c r="B103" s="160"/>
      <c r="C103" s="160"/>
      <c r="D103" s="26" t="s">
        <v>149</v>
      </c>
      <c r="E103" s="24">
        <v>39471.3</v>
      </c>
    </row>
    <row r="104" spans="1:5" ht="16.5" customHeight="1">
      <c r="A104" s="9"/>
      <c r="B104" s="9"/>
      <c r="C104" s="9"/>
      <c r="D104" s="58" t="s">
        <v>133</v>
      </c>
      <c r="E104" s="30">
        <v>2119566.5</v>
      </c>
    </row>
    <row r="105" spans="1:4" ht="27" customHeight="1">
      <c r="A105" s="162" t="s">
        <v>213</v>
      </c>
      <c r="B105" s="163"/>
      <c r="C105" s="163"/>
      <c r="D105" s="163"/>
    </row>
    <row r="106" ht="38.25" customHeight="1"/>
  </sheetData>
  <sheetProtection/>
  <mergeCells count="69">
    <mergeCell ref="A79:A80"/>
    <mergeCell ref="B79:B80"/>
    <mergeCell ref="C79:C80"/>
    <mergeCell ref="B69:B70"/>
    <mergeCell ref="C69:C70"/>
    <mergeCell ref="A71:A77"/>
    <mergeCell ref="B71:B77"/>
    <mergeCell ref="C71:C77"/>
    <mergeCell ref="A49:A55"/>
    <mergeCell ref="B49:B55"/>
    <mergeCell ref="C49:C55"/>
    <mergeCell ref="A56:A58"/>
    <mergeCell ref="B56:B58"/>
    <mergeCell ref="C56:C58"/>
    <mergeCell ref="A43:A47"/>
    <mergeCell ref="B43:B47"/>
    <mergeCell ref="C43:C47"/>
    <mergeCell ref="C41:C42"/>
    <mergeCell ref="A41:A42"/>
    <mergeCell ref="B41:B42"/>
    <mergeCell ref="A11:A15"/>
    <mergeCell ref="B11:B15"/>
    <mergeCell ref="C11:C15"/>
    <mergeCell ref="A16:A17"/>
    <mergeCell ref="B16:B17"/>
    <mergeCell ref="C16:C17"/>
    <mergeCell ref="A1:E2"/>
    <mergeCell ref="A8:B8"/>
    <mergeCell ref="A4:A5"/>
    <mergeCell ref="B4:B5"/>
    <mergeCell ref="D4:D5"/>
    <mergeCell ref="E4:E5"/>
    <mergeCell ref="C4:C5"/>
    <mergeCell ref="B63:B68"/>
    <mergeCell ref="A59:A60"/>
    <mergeCell ref="B59:B60"/>
    <mergeCell ref="F4:M4"/>
    <mergeCell ref="A31:A33"/>
    <mergeCell ref="B31:B33"/>
    <mergeCell ref="C31:C33"/>
    <mergeCell ref="A34:A36"/>
    <mergeCell ref="B34:B36"/>
    <mergeCell ref="C34:C36"/>
    <mergeCell ref="A105:D105"/>
    <mergeCell ref="C59:C60"/>
    <mergeCell ref="A61:A62"/>
    <mergeCell ref="B61:B62"/>
    <mergeCell ref="C61:C62"/>
    <mergeCell ref="C63:C68"/>
    <mergeCell ref="A69:A70"/>
    <mergeCell ref="A86:A90"/>
    <mergeCell ref="B86:B90"/>
    <mergeCell ref="A63:A68"/>
    <mergeCell ref="B100:B101"/>
    <mergeCell ref="C100:C101"/>
    <mergeCell ref="C86:C90"/>
    <mergeCell ref="A95:A97"/>
    <mergeCell ref="B95:B97"/>
    <mergeCell ref="C95:C97"/>
    <mergeCell ref="A102:A103"/>
    <mergeCell ref="B102:B103"/>
    <mergeCell ref="C102:C103"/>
    <mergeCell ref="A81:A82"/>
    <mergeCell ref="B81:B82"/>
    <mergeCell ref="C81:C82"/>
    <mergeCell ref="A98:A99"/>
    <mergeCell ref="B98:B99"/>
    <mergeCell ref="C98:C99"/>
    <mergeCell ref="A100:A101"/>
  </mergeCells>
  <printOptions/>
  <pageMargins left="0.37" right="0.53" top="0.2" bottom="0.25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MARZPETARAN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VA</dc:creator>
  <cp:keywords/>
  <dc:description/>
  <cp:lastModifiedBy>govadmin</cp:lastModifiedBy>
  <cp:lastPrinted>2018-02-20T08:36:56Z</cp:lastPrinted>
  <dcterms:created xsi:type="dcterms:W3CDTF">2005-11-16T08:12:44Z</dcterms:created>
  <dcterms:modified xsi:type="dcterms:W3CDTF">2018-02-21T08:27:24Z</dcterms:modified>
  <cp:category/>
  <cp:version/>
  <cp:contentType/>
  <cp:contentStatus/>
</cp:coreProperties>
</file>