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<sst xmlns="http://schemas.openxmlformats.org/spreadsheetml/2006/main" count="200" uniqueCount="102">
  <si>
    <t>01</t>
  </si>
  <si>
    <t>03</t>
  </si>
  <si>
    <t>08</t>
  </si>
  <si>
    <t>05</t>
  </si>
  <si>
    <t>04</t>
  </si>
  <si>
    <t>02</t>
  </si>
  <si>
    <t>09</t>
  </si>
  <si>
    <t>06</t>
  </si>
  <si>
    <t>î³ñ»Ï³Ý
×ßïí³Í Ü³Ë³Ñ³ßÇí</t>
  </si>
  <si>
    <t xml:space="preserve"> </t>
  </si>
  <si>
    <t xml:space="preserve">   </t>
  </si>
  <si>
    <t>4111</t>
  </si>
  <si>
    <t>4113</t>
  </si>
  <si>
    <t>4212</t>
  </si>
  <si>
    <t>4213</t>
  </si>
  <si>
    <t>4214</t>
  </si>
  <si>
    <t>4216</t>
  </si>
  <si>
    <t>4221</t>
  </si>
  <si>
    <t>4234</t>
  </si>
  <si>
    <t>4237</t>
  </si>
  <si>
    <t>4252</t>
  </si>
  <si>
    <t>4261</t>
  </si>
  <si>
    <t>4264</t>
  </si>
  <si>
    <t>4267</t>
  </si>
  <si>
    <t>4729</t>
  </si>
  <si>
    <t>Բաժին</t>
  </si>
  <si>
    <t>Խումբ</t>
  </si>
  <si>
    <t>Դաս</t>
  </si>
  <si>
    <t>Ոլորտի անվանումը</t>
  </si>
  <si>
    <t>հոդված</t>
  </si>
  <si>
    <t>կոդ</t>
  </si>
  <si>
    <t>Փոփոխություն նախահաշվում</t>
  </si>
  <si>
    <t>Տ Ե Ղ Ե Կ Ա Տ Վ ՈՒ Թ Յ ՈՒ Ն</t>
  </si>
  <si>
    <t xml:space="preserve"> -Քաղաքացիական դատական և պետական ծառայողների պարգևատրում</t>
  </si>
  <si>
    <t>-Կոմունալ ծառայություններ</t>
  </si>
  <si>
    <t xml:space="preserve"> -Կապի ծառայություններ</t>
  </si>
  <si>
    <t xml:space="preserve"> -Գործուղման շրջագայություններ</t>
  </si>
  <si>
    <t xml:space="preserve"> -Ներկայացուցչական ծախսեր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</si>
  <si>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</si>
  <si>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</si>
  <si>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-Տրանսպորտային նյութեր</t>
  </si>
  <si>
    <t xml:space="preserve"> -Այլ նպաստներ բյուջեից</t>
  </si>
  <si>
    <t>-Այլ հարկեր</t>
  </si>
  <si>
    <t>-Կենցաղային և հանրային սննդի նյութեր</t>
  </si>
  <si>
    <t xml:space="preserve"> Մշակույթային միջոցառումների իրականացում</t>
  </si>
  <si>
    <t>Տարրական ընդհանուր կրթություն</t>
  </si>
  <si>
    <t xml:space="preserve">Հիմնական ընդհանուր կրթություն </t>
  </si>
  <si>
    <t>Միջնակարգ /լրիվ/ ընդհանուր կրթություն</t>
  </si>
  <si>
    <t xml:space="preserve">Տարրական ընդհանուր կրթություն </t>
  </si>
  <si>
    <t xml:space="preserve">Երաժշտական և արվեստի դպրոցներում ազգային լարային, փողային  նվագարանների գծով ուսման համար </t>
  </si>
  <si>
    <t>-Ապահովագրական  ծախսեր</t>
  </si>
  <si>
    <t>4215</t>
  </si>
  <si>
    <t>Գույքի և սարքավորումների վարձակալություն</t>
  </si>
  <si>
    <t>- Մասնագիտական ծառայություններ</t>
  </si>
  <si>
    <t>4241</t>
  </si>
  <si>
    <t>Տարեկան նախահաշիվ</t>
  </si>
  <si>
    <t>Ճշտված նախահաշիվ
/տարեկան/</t>
  </si>
  <si>
    <t>10</t>
  </si>
  <si>
    <t>Համակարգչային ծառայություններ</t>
  </si>
  <si>
    <t>Հիմնական ընդհանուր կրթություն</t>
  </si>
  <si>
    <t xml:space="preserve"> Միջնակարգ / լրիվ / ընդհանուր կրթություն</t>
  </si>
  <si>
    <t>4232</t>
  </si>
  <si>
    <t>Հատուկ կրթություն՝ այդ թվում.</t>
  </si>
  <si>
    <t xml:space="preserve"> Երեկոյան ուսուցում՝  այդ թվում.</t>
  </si>
  <si>
    <t xml:space="preserve">Գորրծադիր իշխանության պետական կառավարման հանրապետական և տարածքային կառավարման մարմինների պահպանում . այդ թվում.
</t>
  </si>
  <si>
    <t xml:space="preserve"> Հանրակրթական դպրոցների մանկավարժներին և դպրոցահասակ երեխաներին տրանսպորտային ծառայությունների մատուցում:</t>
  </si>
  <si>
    <t>Ճշտված նախահաշիվ
/1-ին եռամսյակ/</t>
  </si>
  <si>
    <t xml:space="preserve">Ներառական կրթություն՝ այդ թվում.
</t>
  </si>
  <si>
    <t xml:space="preserve">Արտադպրոցական դաստիարակություն
</t>
  </si>
  <si>
    <t>Սոցիալապես անապահով ընտանիքների երեխաների դասագրքերի վարձավճարների փոխհատուցում</t>
  </si>
  <si>
    <t xml:space="preserve"> -էներգետիկ  ծառայություննե</t>
  </si>
  <si>
    <t xml:space="preserve"> -Աշխատողների աշխատավարձեր  և հավելավճարներ</t>
  </si>
  <si>
    <t>Շեղում 
  (+/-)
/10-11/</t>
  </si>
  <si>
    <t>Նախադպրոցական ուսուցում</t>
  </si>
  <si>
    <t xml:space="preserve">Հանրակրթական ուսուցում՝ այդ թվում.
</t>
  </si>
  <si>
    <t>Ֆինանսավորում 1-ին եռամսյակ</t>
  </si>
  <si>
    <t xml:space="preserve">Հիմնական ընդհանուր կրթություն 
</t>
  </si>
  <si>
    <t xml:space="preserve">Երաժշտարվեստի և պարարվեստի համերգներ
</t>
  </si>
  <si>
    <t>Ծանոթություն 12-րդ  սյունակի վերաբերյալ</t>
  </si>
  <si>
    <t xml:space="preserve">Թանգարանային ծառայություններ և ցուցահանդեսներ
</t>
  </si>
  <si>
    <t>Այլընտրանքային ծառայության ապահովում ընթացիկ դրամաշնորհներ պետական և համայնքային ոչ առևտրային կազմակերպություններին</t>
  </si>
  <si>
    <t>Մարզային նշանակության ավտոճանապարհների ընթացիկ ձմեռային պահպանում և շահագործում</t>
  </si>
  <si>
    <t>Ատես տավորման միջոցով որակավորում ստացած ուսուցիչներին հավելավճարի  տրամադրում</t>
  </si>
  <si>
    <t>ՄՇԱԿՈՒՅԹ՝ այդ թվում.</t>
  </si>
  <si>
    <t>ԿՐԹՈՒԹՅՈՒՆ՝ այդ թվում</t>
  </si>
  <si>
    <t>ԱՅԼ ԾՐԱԳՐԵՐ՝ այդ թվում</t>
  </si>
  <si>
    <t>ՊԱՀՈՒՍՏԱՅԻՆ ՖՈՆԴ՝ այդ թվում</t>
  </si>
  <si>
    <t>30</t>
  </si>
  <si>
    <t xml:space="preserve">Պետական հիմնարկների և կազմակերպությունների աշխատողների սոցիալական փաթեթի ապահովում:
/ՀՀ կառավարության 29.12.2016 թ. թիվ 1313-Ն որոշում/
 </t>
  </si>
  <si>
    <t>11</t>
  </si>
  <si>
    <r>
      <t xml:space="preserve">ՀՀ Շիրակի մարզպետարանի կողմից 2018թ, իրականացվող ծրագրերի գծով կառավարության  29.12.2017 թվականի թիվ 1717-Ն որոշմամբ սահմանված բյուջետային հատկացումների եռամսյակային / աճողական/  և սահմանաքանակների չիրացման պատճառների վերաբերյալ  / 01. 04. 2018թ. դրությամբ/ 
                                                                                                                                                                              </t>
    </r>
    <r>
      <rPr>
        <sz val="8"/>
        <rFont val="GHEA Grapalat"/>
        <family val="3"/>
      </rPr>
      <t xml:space="preserve">  հազ, դրամ </t>
    </r>
  </si>
  <si>
    <t>-Տեղեկատվական ծառայություններ</t>
  </si>
  <si>
    <t>ՀՀ և մայիսյան հերոսամարտերի 100-ամյանկին նվիրված բացօթյա տոնական միջոցառման իրականացում
ՀՀ կառավ. 22.02.2018թ թիվ 190.-Ն որոշում</t>
  </si>
  <si>
    <t>ՀՀ կառավ.01.03.2018 թ. թիվ 198.-Ն որոշում</t>
  </si>
  <si>
    <t>ԸՆԴԱՄԵՆԸ</t>
  </si>
  <si>
    <t>25</t>
  </si>
  <si>
    <t>4823</t>
  </si>
  <si>
    <t>Գումարը փաստացի կնքված պայմանագրերի արդյունք է:</t>
  </si>
  <si>
    <t xml:space="preserve">Գումարը` փաստացի կնքված պայմանագրերի և  փաստացի ծախսերի արդյունք է,  որը կիրացվի 2-րդ եռամսյակում: </t>
  </si>
  <si>
    <t xml:space="preserve">Գումարը փաստացի կնքված պայմանագրերի արդյունք է </t>
  </si>
  <si>
    <t xml:space="preserve">Գումարը կիրացվի 2-րդ եռամսյակում: </t>
  </si>
  <si>
    <t>Գումարը կիրացվի 2-րդ եռամսյակում 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</si>
</sst>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&quot;р.&quot;_-;\-* #,##0.0&quot;р.&quot;_-;_-* &quot;-&quot;?&quot;р.&quot;_-;_-@_-"/>
    <numFmt numFmtId="181" formatCode="0.0"/>
    <numFmt numFmtId="182" formatCode="_-* #,##0.0_р_._-;\-* #,##0.0_р_._-;_-* &quot;-&quot;?_р_.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sz val="8"/>
      <name val="Arial Armenian"/>
      <family val="2"/>
    </font>
    <font>
      <b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10"/>
      <name val="GHEA Grapalat"/>
      <family val="3"/>
    </font>
    <font>
      <b/>
      <sz val="8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rgb="FFFF0000"/>
      <name val="GHEA Grapalat"/>
      <family val="3"/>
    </font>
    <font>
      <b/>
      <sz val="8"/>
      <color theme="1"/>
      <name val="GHEA Grapalat"/>
      <family val="3"/>
    </font>
    <font>
      <b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1" fontId="11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1" fontId="10" fillId="0" borderId="0" xfId="0" applyNumberFormat="1" applyFont="1" applyFill="1" applyAlignment="1">
      <alignment horizontal="left" vertical="center"/>
    </xf>
    <xf numFmtId="181" fontId="8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181" fontId="4" fillId="0" borderId="10" xfId="0" applyNumberFormat="1" applyFont="1" applyFill="1" applyBorder="1" applyAlignment="1">
      <alignment vertical="center" wrapText="1"/>
    </xf>
    <xf numFmtId="181" fontId="1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/>
    </xf>
    <xf numFmtId="2" fontId="5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181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81" fontId="55" fillId="0" borderId="10" xfId="0" applyNumberFormat="1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horizontal="left" vertical="center"/>
    </xf>
    <xf numFmtId="181" fontId="14" fillId="0" borderId="0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181" fontId="56" fillId="0" borderId="13" xfId="0" applyNumberFormat="1" applyFont="1" applyFill="1" applyBorder="1" applyAlignment="1">
      <alignment vertical="center" wrapText="1"/>
    </xf>
    <xf numFmtId="181" fontId="55" fillId="0" borderId="14" xfId="0" applyNumberFormat="1" applyFont="1" applyFill="1" applyBorder="1" applyAlignment="1">
      <alignment horizontal="center" vertical="center" wrapText="1"/>
    </xf>
    <xf numFmtId="181" fontId="57" fillId="0" borderId="10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horizontal="left" vertical="center"/>
    </xf>
    <xf numFmtId="181" fontId="58" fillId="0" borderId="0" xfId="0" applyNumberFormat="1" applyFont="1" applyFill="1" applyAlignment="1">
      <alignment horizontal="left" vertical="center"/>
    </xf>
    <xf numFmtId="0" fontId="59" fillId="33" borderId="10" xfId="0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left" vertical="center" wrapText="1"/>
    </xf>
    <xf numFmtId="2" fontId="59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2" fontId="55" fillId="33" borderId="10" xfId="0" applyNumberFormat="1" applyFont="1" applyFill="1" applyBorder="1" applyAlignment="1">
      <alignment horizontal="center" vertical="center" wrapText="1"/>
    </xf>
    <xf numFmtId="181" fontId="55" fillId="33" borderId="10" xfId="0" applyNumberFormat="1" applyFont="1" applyFill="1" applyBorder="1" applyAlignment="1">
      <alignment horizontal="left" vertical="center" wrapText="1"/>
    </xf>
    <xf numFmtId="181" fontId="59" fillId="33" borderId="10" xfId="0" applyNumberFormat="1" applyFont="1" applyFill="1" applyBorder="1" applyAlignment="1">
      <alignment horizontal="left" vertical="center" wrapText="1"/>
    </xf>
    <xf numFmtId="2" fontId="55" fillId="33" borderId="10" xfId="0" applyNumberFormat="1" applyFont="1" applyFill="1" applyBorder="1" applyAlignment="1">
      <alignment horizontal="left" vertical="center" wrapText="1"/>
    </xf>
    <xf numFmtId="2" fontId="60" fillId="33" borderId="10" xfId="0" applyNumberFormat="1" applyFont="1" applyFill="1" applyBorder="1" applyAlignment="1">
      <alignment horizontal="left" vertical="center" wrapText="1"/>
    </xf>
    <xf numFmtId="2" fontId="59" fillId="33" borderId="10" xfId="0" applyNumberFormat="1" applyFont="1" applyFill="1" applyBorder="1" applyAlignment="1">
      <alignment horizontal="left" vertical="center"/>
    </xf>
    <xf numFmtId="181" fontId="59" fillId="33" borderId="10" xfId="0" applyNumberFormat="1" applyFont="1" applyFill="1" applyBorder="1" applyAlignment="1">
      <alignment horizontal="left" vertical="center"/>
    </xf>
    <xf numFmtId="2" fontId="55" fillId="33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1" fontId="59" fillId="33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15" zoomScaleNormal="115" zoomScalePageLayoutView="0" workbookViewId="0" topLeftCell="A13">
      <selection activeCell="P55" sqref="P55"/>
    </sheetView>
  </sheetViews>
  <sheetFormatPr defaultColWidth="9.00390625" defaultRowHeight="12.75"/>
  <cols>
    <col min="1" max="1" width="3.00390625" style="25" customWidth="1"/>
    <col min="2" max="2" width="3.375" style="25" customWidth="1"/>
    <col min="3" max="3" width="3.125" style="25" customWidth="1"/>
    <col min="4" max="4" width="3.25390625" style="25" customWidth="1"/>
    <col min="5" max="5" width="35.00390625" style="25" customWidth="1"/>
    <col min="6" max="6" width="7.375" style="18" customWidth="1"/>
    <col min="7" max="7" width="10.25390625" style="27" customWidth="1"/>
    <col min="8" max="8" width="12.375" style="28" hidden="1" customWidth="1"/>
    <col min="9" max="9" width="13.00390625" style="28" hidden="1" customWidth="1"/>
    <col min="10" max="10" width="11.25390625" style="28" customWidth="1"/>
    <col min="11" max="12" width="10.875" style="28" customWidth="1"/>
    <col min="13" max="13" width="10.125" style="55" customWidth="1"/>
    <col min="14" max="14" width="10.125" style="28" customWidth="1"/>
    <col min="15" max="15" width="11.00390625" style="25" hidden="1" customWidth="1"/>
    <col min="16" max="16" width="25.625" style="54" customWidth="1"/>
    <col min="17" max="17" width="14.125" style="25" customWidth="1"/>
    <col min="18" max="16384" width="9.125" style="25" customWidth="1"/>
  </cols>
  <sheetData>
    <row r="1" spans="1:16" ht="36.75" customHeight="1" thickBot="1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74.25" customHeight="1">
      <c r="A2" s="83" t="s">
        <v>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7" ht="23.25" customHeight="1">
      <c r="A3" s="74" t="s">
        <v>25</v>
      </c>
      <c r="B3" s="74" t="s">
        <v>26</v>
      </c>
      <c r="C3" s="74" t="s">
        <v>27</v>
      </c>
      <c r="D3" s="74" t="s">
        <v>30</v>
      </c>
      <c r="E3" s="75" t="s">
        <v>28</v>
      </c>
      <c r="F3" s="73" t="s">
        <v>29</v>
      </c>
      <c r="G3" s="72" t="s">
        <v>55</v>
      </c>
      <c r="H3" s="71" t="s">
        <v>10</v>
      </c>
      <c r="I3" s="71" t="s">
        <v>8</v>
      </c>
      <c r="J3" s="86" t="s">
        <v>31</v>
      </c>
      <c r="K3" s="72" t="s">
        <v>56</v>
      </c>
      <c r="L3" s="72" t="s">
        <v>66</v>
      </c>
      <c r="M3" s="77" t="s">
        <v>75</v>
      </c>
      <c r="N3" s="77" t="s">
        <v>72</v>
      </c>
      <c r="O3" s="56"/>
      <c r="P3" s="69" t="s">
        <v>78</v>
      </c>
      <c r="Q3" s="25" t="s">
        <v>9</v>
      </c>
    </row>
    <row r="4" spans="1:17" ht="52.5" customHeight="1">
      <c r="A4" s="74"/>
      <c r="B4" s="74"/>
      <c r="C4" s="74"/>
      <c r="D4" s="74"/>
      <c r="E4" s="76"/>
      <c r="F4" s="73"/>
      <c r="G4" s="72"/>
      <c r="H4" s="71"/>
      <c r="I4" s="71"/>
      <c r="J4" s="87"/>
      <c r="K4" s="72"/>
      <c r="L4" s="72"/>
      <c r="M4" s="77"/>
      <c r="N4" s="77"/>
      <c r="O4" s="56"/>
      <c r="P4" s="70"/>
      <c r="Q4" s="29"/>
    </row>
    <row r="5" spans="1:16" s="30" customFormat="1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4">
        <v>6</v>
      </c>
      <c r="G5" s="8">
        <v>7</v>
      </c>
      <c r="H5" s="9">
        <v>3</v>
      </c>
      <c r="I5" s="9">
        <v>4</v>
      </c>
      <c r="J5" s="9">
        <v>8</v>
      </c>
      <c r="K5" s="9">
        <v>9</v>
      </c>
      <c r="L5" s="9">
        <v>10</v>
      </c>
      <c r="M5" s="57">
        <v>11</v>
      </c>
      <c r="N5" s="57">
        <v>12</v>
      </c>
      <c r="O5" s="57"/>
      <c r="P5" s="57">
        <v>13</v>
      </c>
    </row>
    <row r="6" spans="1:16" s="18" customFormat="1" ht="76.5" customHeight="1">
      <c r="A6" s="10" t="s">
        <v>0</v>
      </c>
      <c r="B6" s="10" t="s">
        <v>0</v>
      </c>
      <c r="C6" s="10" t="s">
        <v>0</v>
      </c>
      <c r="D6" s="10" t="s">
        <v>1</v>
      </c>
      <c r="E6" s="4" t="s">
        <v>64</v>
      </c>
      <c r="F6" s="4"/>
      <c r="G6" s="3">
        <f>G7+G8+G9+G10+G11+G12+G13+G14+G15+G16+G17+G18+G19+G20+G21+G22+G23+G24</f>
        <v>597518.9</v>
      </c>
      <c r="H6" s="3">
        <f aca="true" t="shared" si="0" ref="H6:N6">H7+H8+H9+H10+H11+H12+H13+H14+H15+H16+H17+H18+H19+H20+H21+H22+H23+H24</f>
        <v>471333.6</v>
      </c>
      <c r="I6" s="3">
        <f t="shared" si="0"/>
        <v>471333.6</v>
      </c>
      <c r="J6" s="3">
        <f t="shared" si="0"/>
        <v>0</v>
      </c>
      <c r="K6" s="3">
        <f t="shared" si="0"/>
        <v>597518.9</v>
      </c>
      <c r="L6" s="3">
        <f t="shared" si="0"/>
        <v>119185.09999999998</v>
      </c>
      <c r="M6" s="58">
        <f t="shared" si="0"/>
        <v>112885.57</v>
      </c>
      <c r="N6" s="58">
        <f t="shared" si="0"/>
        <v>6299.529999999994</v>
      </c>
      <c r="O6" s="58" t="e">
        <f>O7+O8+#REF!+O9+O10+O11+O12+O13+O14+O15+O16+O17+O18+#REF!+O19+O20+O21+O22+O23+O24</f>
        <v>#REF!</v>
      </c>
      <c r="P6" s="59" t="s">
        <v>98</v>
      </c>
    </row>
    <row r="7" spans="1:16" ht="27.75" customHeight="1">
      <c r="A7" s="11"/>
      <c r="B7" s="11"/>
      <c r="C7" s="11"/>
      <c r="D7" s="11"/>
      <c r="E7" s="5" t="s">
        <v>71</v>
      </c>
      <c r="F7" s="6" t="s">
        <v>11</v>
      </c>
      <c r="G7" s="34">
        <v>478726.1</v>
      </c>
      <c r="H7" s="15">
        <v>471333.6</v>
      </c>
      <c r="I7" s="15">
        <v>471333.6</v>
      </c>
      <c r="J7" s="15"/>
      <c r="K7" s="3">
        <f aca="true" t="shared" si="1" ref="K7:K29">G7+J7</f>
        <v>478726.1</v>
      </c>
      <c r="L7" s="34">
        <v>79787.7</v>
      </c>
      <c r="M7" s="60">
        <v>78937.44</v>
      </c>
      <c r="N7" s="61">
        <f>L7-M7</f>
        <v>850.2599999999948</v>
      </c>
      <c r="O7" s="62"/>
      <c r="P7" s="59" t="s">
        <v>9</v>
      </c>
    </row>
    <row r="8" spans="1:16" ht="27" customHeight="1">
      <c r="A8" s="11"/>
      <c r="B8" s="11"/>
      <c r="C8" s="11"/>
      <c r="D8" s="11"/>
      <c r="E8" s="5" t="s">
        <v>33</v>
      </c>
      <c r="F8" s="6" t="s">
        <v>12</v>
      </c>
      <c r="G8" s="34">
        <v>40785.2</v>
      </c>
      <c r="H8" s="12"/>
      <c r="I8" s="13"/>
      <c r="J8" s="13"/>
      <c r="K8" s="3">
        <f t="shared" si="1"/>
        <v>40785.2</v>
      </c>
      <c r="L8" s="34">
        <v>20392.6</v>
      </c>
      <c r="M8" s="63">
        <v>20392.6</v>
      </c>
      <c r="N8" s="61">
        <f aca="true" t="shared" si="2" ref="N8:N24">L8-M8</f>
        <v>0</v>
      </c>
      <c r="O8" s="62"/>
      <c r="P8" s="59"/>
    </row>
    <row r="9" spans="1:16" ht="14.25">
      <c r="A9" s="11"/>
      <c r="B9" s="11"/>
      <c r="C9" s="11"/>
      <c r="D9" s="11"/>
      <c r="E9" s="5" t="s">
        <v>70</v>
      </c>
      <c r="F9" s="6" t="s">
        <v>13</v>
      </c>
      <c r="G9" s="34">
        <v>16954.4</v>
      </c>
      <c r="H9" s="12"/>
      <c r="I9" s="13"/>
      <c r="J9" s="13"/>
      <c r="K9" s="3">
        <f t="shared" si="1"/>
        <v>16954.4</v>
      </c>
      <c r="L9" s="34">
        <v>8609.8</v>
      </c>
      <c r="M9" s="63">
        <v>6432.03</v>
      </c>
      <c r="N9" s="61">
        <f t="shared" si="2"/>
        <v>2177.7699999999995</v>
      </c>
      <c r="O9" s="62"/>
      <c r="P9" s="59"/>
    </row>
    <row r="10" spans="1:16" ht="17.25" customHeight="1">
      <c r="A10" s="11"/>
      <c r="B10" s="11"/>
      <c r="C10" s="11"/>
      <c r="D10" s="11"/>
      <c r="E10" s="5" t="s">
        <v>34</v>
      </c>
      <c r="F10" s="6" t="s">
        <v>14</v>
      </c>
      <c r="G10" s="34">
        <v>278.3</v>
      </c>
      <c r="H10" s="12"/>
      <c r="I10" s="13"/>
      <c r="J10" s="13"/>
      <c r="K10" s="3">
        <f t="shared" si="1"/>
        <v>278.3</v>
      </c>
      <c r="L10" s="34">
        <v>55.7</v>
      </c>
      <c r="M10" s="63">
        <v>24.3</v>
      </c>
      <c r="N10" s="61">
        <f t="shared" si="2"/>
        <v>31.400000000000002</v>
      </c>
      <c r="O10" s="62"/>
      <c r="P10" s="59"/>
    </row>
    <row r="11" spans="1:16" ht="15.75" customHeight="1">
      <c r="A11" s="11"/>
      <c r="B11" s="11"/>
      <c r="C11" s="11"/>
      <c r="D11" s="11"/>
      <c r="E11" s="5" t="s">
        <v>35</v>
      </c>
      <c r="F11" s="6" t="s">
        <v>15</v>
      </c>
      <c r="G11" s="34">
        <v>6945.3</v>
      </c>
      <c r="H11" s="12"/>
      <c r="I11" s="13"/>
      <c r="J11" s="13"/>
      <c r="K11" s="3">
        <f t="shared" si="1"/>
        <v>6945.3</v>
      </c>
      <c r="L11" s="34">
        <v>1389.1</v>
      </c>
      <c r="M11" s="63">
        <v>884.12</v>
      </c>
      <c r="N11" s="61">
        <f t="shared" si="2"/>
        <v>504.9799999999999</v>
      </c>
      <c r="O11" s="62"/>
      <c r="P11" s="59"/>
    </row>
    <row r="12" spans="1:16" ht="15.75" customHeight="1">
      <c r="A12" s="11"/>
      <c r="B12" s="11"/>
      <c r="C12" s="11"/>
      <c r="D12" s="11"/>
      <c r="E12" s="5" t="s">
        <v>50</v>
      </c>
      <c r="F12" s="6" t="s">
        <v>51</v>
      </c>
      <c r="G12" s="34">
        <v>360</v>
      </c>
      <c r="H12" s="12"/>
      <c r="I12" s="13"/>
      <c r="J12" s="13"/>
      <c r="K12" s="3">
        <f t="shared" si="1"/>
        <v>360</v>
      </c>
      <c r="L12" s="34">
        <v>360</v>
      </c>
      <c r="M12" s="63">
        <v>0</v>
      </c>
      <c r="N12" s="61">
        <f t="shared" si="2"/>
        <v>360</v>
      </c>
      <c r="O12" s="62"/>
      <c r="P12" s="59"/>
    </row>
    <row r="13" spans="1:16" ht="15" customHeight="1">
      <c r="A13" s="11"/>
      <c r="B13" s="11"/>
      <c r="C13" s="11"/>
      <c r="D13" s="11"/>
      <c r="E13" s="5" t="s">
        <v>52</v>
      </c>
      <c r="F13" s="6" t="s">
        <v>16</v>
      </c>
      <c r="G13" s="34">
        <v>1367.7</v>
      </c>
      <c r="H13" s="12"/>
      <c r="I13" s="13"/>
      <c r="J13" s="13"/>
      <c r="K13" s="3">
        <f t="shared" si="1"/>
        <v>1367.7</v>
      </c>
      <c r="L13" s="34">
        <v>341.9</v>
      </c>
      <c r="M13" s="63">
        <v>300</v>
      </c>
      <c r="N13" s="61">
        <f t="shared" si="2"/>
        <v>41.89999999999998</v>
      </c>
      <c r="O13" s="62"/>
      <c r="P13" s="59"/>
    </row>
    <row r="14" spans="1:16" ht="14.25">
      <c r="A14" s="11"/>
      <c r="B14" s="11"/>
      <c r="C14" s="11"/>
      <c r="D14" s="11"/>
      <c r="E14" s="5" t="s">
        <v>36</v>
      </c>
      <c r="F14" s="6" t="s">
        <v>17</v>
      </c>
      <c r="G14" s="34">
        <v>6582</v>
      </c>
      <c r="H14" s="12"/>
      <c r="I14" s="13"/>
      <c r="J14" s="13"/>
      <c r="K14" s="3">
        <f t="shared" si="1"/>
        <v>6582</v>
      </c>
      <c r="L14" s="34">
        <v>658.2</v>
      </c>
      <c r="M14" s="63">
        <v>658</v>
      </c>
      <c r="N14" s="61">
        <f t="shared" si="2"/>
        <v>0.20000000000004547</v>
      </c>
      <c r="O14" s="62"/>
      <c r="P14" s="59"/>
    </row>
    <row r="15" spans="1:16" ht="14.25">
      <c r="A15" s="11"/>
      <c r="B15" s="11"/>
      <c r="C15" s="11"/>
      <c r="D15" s="11"/>
      <c r="E15" s="5" t="s">
        <v>58</v>
      </c>
      <c r="F15" s="6" t="s">
        <v>61</v>
      </c>
      <c r="G15" s="34">
        <v>812</v>
      </c>
      <c r="H15" s="12"/>
      <c r="I15" s="13"/>
      <c r="J15" s="13"/>
      <c r="K15" s="3">
        <f t="shared" si="1"/>
        <v>812</v>
      </c>
      <c r="L15" s="34">
        <v>81.2</v>
      </c>
      <c r="M15" s="63">
        <v>0</v>
      </c>
      <c r="N15" s="61">
        <f t="shared" si="2"/>
        <v>81.2</v>
      </c>
      <c r="O15" s="62"/>
      <c r="P15" s="59"/>
    </row>
    <row r="16" spans="1:16" ht="14.25">
      <c r="A16" s="11"/>
      <c r="B16" s="11"/>
      <c r="C16" s="11"/>
      <c r="D16" s="11"/>
      <c r="E16" s="5" t="s">
        <v>37</v>
      </c>
      <c r="F16" s="6" t="s">
        <v>19</v>
      </c>
      <c r="G16" s="34">
        <v>300</v>
      </c>
      <c r="H16" s="12"/>
      <c r="I16" s="13"/>
      <c r="J16" s="13"/>
      <c r="K16" s="3">
        <f t="shared" si="1"/>
        <v>300</v>
      </c>
      <c r="L16" s="34">
        <v>30</v>
      </c>
      <c r="M16" s="63">
        <v>0</v>
      </c>
      <c r="N16" s="61">
        <f t="shared" si="2"/>
        <v>30</v>
      </c>
      <c r="O16" s="62"/>
      <c r="P16" s="59"/>
    </row>
    <row r="17" spans="1:16" ht="14.25">
      <c r="A17" s="11"/>
      <c r="B17" s="11"/>
      <c r="C17" s="11"/>
      <c r="D17" s="11"/>
      <c r="E17" s="5" t="s">
        <v>91</v>
      </c>
      <c r="F17" s="6" t="s">
        <v>18</v>
      </c>
      <c r="G17" s="34">
        <v>525</v>
      </c>
      <c r="H17" s="12"/>
      <c r="I17" s="13"/>
      <c r="J17" s="13"/>
      <c r="K17" s="3">
        <f t="shared" si="1"/>
        <v>525</v>
      </c>
      <c r="L17" s="34">
        <v>52.5</v>
      </c>
      <c r="M17" s="63">
        <v>0</v>
      </c>
      <c r="N17" s="61">
        <f t="shared" si="2"/>
        <v>52.5</v>
      </c>
      <c r="O17" s="62"/>
      <c r="P17" s="59"/>
    </row>
    <row r="18" spans="1:16" ht="14.25">
      <c r="A18" s="11"/>
      <c r="B18" s="11"/>
      <c r="C18" s="11"/>
      <c r="D18" s="11"/>
      <c r="E18" s="5" t="s">
        <v>53</v>
      </c>
      <c r="F18" s="6" t="s">
        <v>54</v>
      </c>
      <c r="G18" s="34">
        <v>196.4</v>
      </c>
      <c r="H18" s="12"/>
      <c r="I18" s="13"/>
      <c r="J18" s="13"/>
      <c r="K18" s="3">
        <f t="shared" si="1"/>
        <v>196.4</v>
      </c>
      <c r="L18" s="34">
        <v>19.6</v>
      </c>
      <c r="M18" s="63">
        <v>0</v>
      </c>
      <c r="N18" s="61">
        <f t="shared" si="2"/>
        <v>19.6</v>
      </c>
      <c r="O18" s="62"/>
      <c r="P18" s="59"/>
    </row>
    <row r="19" spans="1:16" ht="29.25" customHeight="1">
      <c r="A19" s="11"/>
      <c r="B19" s="11"/>
      <c r="C19" s="11"/>
      <c r="D19" s="11"/>
      <c r="E19" s="5" t="s">
        <v>38</v>
      </c>
      <c r="F19" s="6" t="s">
        <v>20</v>
      </c>
      <c r="G19" s="34">
        <v>1302</v>
      </c>
      <c r="H19" s="12"/>
      <c r="I19" s="13"/>
      <c r="J19" s="13"/>
      <c r="K19" s="3">
        <f t="shared" si="1"/>
        <v>1302</v>
      </c>
      <c r="L19" s="34">
        <v>130.2</v>
      </c>
      <c r="M19" s="63">
        <v>0</v>
      </c>
      <c r="N19" s="61">
        <f t="shared" si="2"/>
        <v>130.2</v>
      </c>
      <c r="O19" s="62"/>
      <c r="P19" s="59"/>
    </row>
    <row r="20" spans="1:16" ht="14.25">
      <c r="A20" s="11"/>
      <c r="B20" s="11"/>
      <c r="C20" s="11"/>
      <c r="D20" s="11"/>
      <c r="E20" s="5" t="s">
        <v>39</v>
      </c>
      <c r="F20" s="6" t="s">
        <v>21</v>
      </c>
      <c r="G20" s="34">
        <v>1652.5</v>
      </c>
      <c r="H20" s="12"/>
      <c r="I20" s="13"/>
      <c r="J20" s="13"/>
      <c r="K20" s="3">
        <f t="shared" si="1"/>
        <v>1652.5</v>
      </c>
      <c r="L20" s="34">
        <v>165.3</v>
      </c>
      <c r="M20" s="63">
        <v>0</v>
      </c>
      <c r="N20" s="61">
        <f t="shared" si="2"/>
        <v>165.3</v>
      </c>
      <c r="O20" s="62"/>
      <c r="P20" s="59"/>
    </row>
    <row r="21" spans="1:16" ht="14.25">
      <c r="A21" s="11"/>
      <c r="B21" s="11"/>
      <c r="C21" s="11"/>
      <c r="D21" s="11"/>
      <c r="E21" s="5" t="s">
        <v>40</v>
      </c>
      <c r="F21" s="6" t="s">
        <v>22</v>
      </c>
      <c r="G21" s="34">
        <v>9749</v>
      </c>
      <c r="H21" s="12"/>
      <c r="I21" s="13"/>
      <c r="J21" s="13"/>
      <c r="K21" s="3">
        <f t="shared" si="1"/>
        <v>9749</v>
      </c>
      <c r="L21" s="34">
        <v>974.9</v>
      </c>
      <c r="M21" s="63">
        <v>973.75</v>
      </c>
      <c r="N21" s="61">
        <f t="shared" si="2"/>
        <v>1.1499999999999773</v>
      </c>
      <c r="O21" s="62"/>
      <c r="P21" s="59"/>
    </row>
    <row r="22" spans="1:16" ht="14.25">
      <c r="A22" s="11"/>
      <c r="B22" s="11"/>
      <c r="C22" s="11"/>
      <c r="D22" s="11"/>
      <c r="E22" s="5" t="s">
        <v>43</v>
      </c>
      <c r="F22" s="6" t="s">
        <v>23</v>
      </c>
      <c r="G22" s="34">
        <v>564</v>
      </c>
      <c r="H22" s="12"/>
      <c r="I22" s="13"/>
      <c r="J22" s="13"/>
      <c r="K22" s="3">
        <f t="shared" si="1"/>
        <v>564</v>
      </c>
      <c r="L22" s="34">
        <v>56.4</v>
      </c>
      <c r="M22" s="63">
        <v>0</v>
      </c>
      <c r="N22" s="61">
        <f t="shared" si="2"/>
        <v>56.4</v>
      </c>
      <c r="O22" s="62"/>
      <c r="P22" s="59"/>
    </row>
    <row r="23" spans="1:16" ht="14.25">
      <c r="A23" s="11"/>
      <c r="B23" s="11"/>
      <c r="C23" s="11"/>
      <c r="D23" s="11"/>
      <c r="E23" s="5" t="s">
        <v>41</v>
      </c>
      <c r="F23" s="6" t="s">
        <v>24</v>
      </c>
      <c r="G23" s="34">
        <v>30000</v>
      </c>
      <c r="H23" s="12"/>
      <c r="I23" s="13"/>
      <c r="J23" s="13"/>
      <c r="K23" s="3">
        <f t="shared" si="1"/>
        <v>30000</v>
      </c>
      <c r="L23" s="34">
        <v>6000</v>
      </c>
      <c r="M23" s="63">
        <v>4230</v>
      </c>
      <c r="N23" s="61">
        <f t="shared" si="2"/>
        <v>1770</v>
      </c>
      <c r="O23" s="62"/>
      <c r="P23" s="59" t="s">
        <v>9</v>
      </c>
    </row>
    <row r="24" spans="1:16" ht="14.25">
      <c r="A24" s="11"/>
      <c r="B24" s="11"/>
      <c r="C24" s="11"/>
      <c r="D24" s="11"/>
      <c r="E24" s="5" t="s">
        <v>42</v>
      </c>
      <c r="F24" s="6" t="s">
        <v>96</v>
      </c>
      <c r="G24" s="34">
        <v>419</v>
      </c>
      <c r="H24" s="12"/>
      <c r="I24" s="13"/>
      <c r="J24" s="13"/>
      <c r="K24" s="3">
        <f t="shared" si="1"/>
        <v>419</v>
      </c>
      <c r="L24" s="34">
        <v>80</v>
      </c>
      <c r="M24" s="63">
        <v>53.33</v>
      </c>
      <c r="N24" s="61">
        <f t="shared" si="2"/>
        <v>26.67</v>
      </c>
      <c r="O24" s="62"/>
      <c r="P24" s="59"/>
    </row>
    <row r="25" spans="1:16" s="18" customFormat="1" ht="31.5" customHeight="1">
      <c r="A25" s="11"/>
      <c r="B25" s="11"/>
      <c r="C25" s="11"/>
      <c r="D25" s="11"/>
      <c r="E25" s="35" t="s">
        <v>83</v>
      </c>
      <c r="F25" s="35"/>
      <c r="G25" s="36">
        <f aca="true" t="shared" si="3" ref="G25:L25">G26+G27+G28+G29</f>
        <v>177245.69999999998</v>
      </c>
      <c r="H25" s="36">
        <f t="shared" si="3"/>
        <v>0</v>
      </c>
      <c r="I25" s="36">
        <f t="shared" si="3"/>
        <v>0</v>
      </c>
      <c r="J25" s="36">
        <f t="shared" si="3"/>
        <v>9950</v>
      </c>
      <c r="K25" s="36">
        <f t="shared" si="3"/>
        <v>187195.69999999998</v>
      </c>
      <c r="L25" s="36">
        <f t="shared" si="3"/>
        <v>40769.4</v>
      </c>
      <c r="M25" s="64">
        <f>M26+M27+M28</f>
        <v>30819.4</v>
      </c>
      <c r="N25" s="64">
        <f>N26+N27+N28</f>
        <v>0</v>
      </c>
      <c r="O25" s="58">
        <f>O26+O27+O28</f>
        <v>0</v>
      </c>
      <c r="P25" s="59" t="s">
        <v>9</v>
      </c>
    </row>
    <row r="26" spans="1:16" ht="21" customHeight="1">
      <c r="A26" s="79" t="s">
        <v>2</v>
      </c>
      <c r="B26" s="11" t="s">
        <v>5</v>
      </c>
      <c r="C26" s="11" t="s">
        <v>3</v>
      </c>
      <c r="D26" s="11" t="s">
        <v>6</v>
      </c>
      <c r="E26" s="7" t="s">
        <v>77</v>
      </c>
      <c r="F26" s="4">
        <v>4511</v>
      </c>
      <c r="G26" s="12">
        <v>115924.6</v>
      </c>
      <c r="H26" s="12"/>
      <c r="I26" s="2"/>
      <c r="J26" s="13"/>
      <c r="K26" s="12">
        <f t="shared" si="1"/>
        <v>115924.6</v>
      </c>
      <c r="L26" s="50">
        <v>19320.8</v>
      </c>
      <c r="M26" s="63">
        <v>19320.8</v>
      </c>
      <c r="N26" s="63">
        <f>L26-M26</f>
        <v>0</v>
      </c>
      <c r="O26" s="62"/>
      <c r="P26" s="59"/>
    </row>
    <row r="27" spans="1:16" ht="25.5" customHeight="1">
      <c r="A27" s="79"/>
      <c r="B27" s="11" t="s">
        <v>5</v>
      </c>
      <c r="C27" s="11" t="s">
        <v>5</v>
      </c>
      <c r="D27" s="11" t="s">
        <v>5</v>
      </c>
      <c r="E27" s="7" t="s">
        <v>79</v>
      </c>
      <c r="F27" s="4">
        <v>4511</v>
      </c>
      <c r="G27" s="12">
        <v>58090.7</v>
      </c>
      <c r="H27" s="12"/>
      <c r="I27" s="2"/>
      <c r="J27" s="13"/>
      <c r="K27" s="12">
        <f t="shared" si="1"/>
        <v>58090.7</v>
      </c>
      <c r="L27" s="50">
        <v>11118.6</v>
      </c>
      <c r="M27" s="63">
        <v>11118.6</v>
      </c>
      <c r="N27" s="63">
        <f>L27-M27</f>
        <v>0</v>
      </c>
      <c r="O27" s="62"/>
      <c r="P27" s="61"/>
    </row>
    <row r="28" spans="1:16" s="18" customFormat="1" ht="21.75" customHeight="1">
      <c r="A28" s="79"/>
      <c r="B28" s="11" t="s">
        <v>5</v>
      </c>
      <c r="C28" s="11" t="s">
        <v>3</v>
      </c>
      <c r="D28" s="11" t="s">
        <v>4</v>
      </c>
      <c r="E28" s="7" t="s">
        <v>44</v>
      </c>
      <c r="F28" s="4">
        <v>4511</v>
      </c>
      <c r="G28" s="12">
        <v>3230.4</v>
      </c>
      <c r="H28" s="12"/>
      <c r="I28" s="2"/>
      <c r="J28" s="13"/>
      <c r="K28" s="12">
        <f t="shared" si="1"/>
        <v>3230.4</v>
      </c>
      <c r="L28" s="50">
        <v>380</v>
      </c>
      <c r="M28" s="63">
        <v>380</v>
      </c>
      <c r="N28" s="63">
        <f>L28-M28</f>
        <v>0</v>
      </c>
      <c r="O28" s="62"/>
      <c r="P28" s="59"/>
    </row>
    <row r="29" spans="1:16" s="18" customFormat="1" ht="63" customHeight="1">
      <c r="A29" s="11"/>
      <c r="B29" s="11"/>
      <c r="C29" s="11"/>
      <c r="D29" s="11"/>
      <c r="E29" s="7" t="s">
        <v>92</v>
      </c>
      <c r="F29" s="4">
        <v>4639</v>
      </c>
      <c r="G29" s="12"/>
      <c r="H29" s="12"/>
      <c r="I29" s="2"/>
      <c r="J29" s="13">
        <v>9950</v>
      </c>
      <c r="K29" s="12">
        <f t="shared" si="1"/>
        <v>9950</v>
      </c>
      <c r="L29" s="50">
        <v>9950</v>
      </c>
      <c r="M29" s="63">
        <v>0</v>
      </c>
      <c r="N29" s="63">
        <f>L29-M29</f>
        <v>9950</v>
      </c>
      <c r="O29" s="62"/>
      <c r="P29" s="63"/>
    </row>
    <row r="30" spans="1:16" s="18" customFormat="1" ht="23.25" customHeight="1">
      <c r="A30" s="11"/>
      <c r="B30" s="11"/>
      <c r="C30" s="11"/>
      <c r="D30" s="11"/>
      <c r="E30" s="41" t="s">
        <v>84</v>
      </c>
      <c r="F30" s="4"/>
      <c r="G30" s="3">
        <f>G31+G32+G36+G39+G42+G46+G47+G48+G49+G50</f>
        <v>7243040.9</v>
      </c>
      <c r="H30" s="3">
        <f aca="true" t="shared" si="4" ref="H30:O30">H31+H32+H36+H39+H42+H46+H47+H48+H49+H50</f>
        <v>0</v>
      </c>
      <c r="I30" s="3">
        <f t="shared" si="4"/>
        <v>0</v>
      </c>
      <c r="J30" s="3">
        <f t="shared" si="4"/>
        <v>0</v>
      </c>
      <c r="K30" s="3">
        <f t="shared" si="4"/>
        <v>7243040.9</v>
      </c>
      <c r="L30" s="3">
        <f t="shared" si="4"/>
        <v>1355889.7000000002</v>
      </c>
      <c r="M30" s="58">
        <f t="shared" si="4"/>
        <v>1317645.5000000002</v>
      </c>
      <c r="N30" s="58">
        <f t="shared" si="4"/>
        <v>38244.2</v>
      </c>
      <c r="O30" s="58">
        <f t="shared" si="4"/>
        <v>0</v>
      </c>
      <c r="P30" s="59"/>
    </row>
    <row r="31" spans="1:16" s="18" customFormat="1" ht="40.5" customHeight="1">
      <c r="A31" s="6" t="s">
        <v>6</v>
      </c>
      <c r="B31" s="10" t="s">
        <v>0</v>
      </c>
      <c r="C31" s="10" t="s">
        <v>0</v>
      </c>
      <c r="D31" s="10" t="s">
        <v>0</v>
      </c>
      <c r="E31" s="4" t="s">
        <v>73</v>
      </c>
      <c r="F31" s="4">
        <v>4511</v>
      </c>
      <c r="G31" s="3">
        <v>132892.3</v>
      </c>
      <c r="H31" s="12"/>
      <c r="I31" s="1"/>
      <c r="J31" s="13"/>
      <c r="K31" s="3">
        <f>G31+J31</f>
        <v>132892.3</v>
      </c>
      <c r="L31" s="3">
        <v>24983.8</v>
      </c>
      <c r="M31" s="58">
        <v>22614</v>
      </c>
      <c r="N31" s="58">
        <f>L31-M31</f>
        <v>2369.7999999999993</v>
      </c>
      <c r="O31" s="62"/>
      <c r="P31" s="59" t="s">
        <v>99</v>
      </c>
    </row>
    <row r="32" spans="1:17" s="31" customFormat="1" ht="41.25" customHeight="1">
      <c r="A32" s="16"/>
      <c r="B32" s="11"/>
      <c r="C32" s="11"/>
      <c r="D32" s="11"/>
      <c r="E32" s="4" t="s">
        <v>74</v>
      </c>
      <c r="F32" s="4"/>
      <c r="G32" s="3">
        <f>G33+G34+G35</f>
        <v>6049198.500000001</v>
      </c>
      <c r="H32" s="3">
        <f aca="true" t="shared" si="5" ref="H32:N32">H33+H34+H35</f>
        <v>0</v>
      </c>
      <c r="I32" s="3">
        <f t="shared" si="5"/>
        <v>0</v>
      </c>
      <c r="J32" s="3">
        <f t="shared" si="5"/>
        <v>0</v>
      </c>
      <c r="K32" s="3">
        <f t="shared" si="5"/>
        <v>6049198.500000001</v>
      </c>
      <c r="L32" s="3">
        <f t="shared" si="5"/>
        <v>1137249.4</v>
      </c>
      <c r="M32" s="58">
        <f>M33+M34+M35</f>
        <v>1104126</v>
      </c>
      <c r="N32" s="58">
        <f t="shared" si="5"/>
        <v>33123.399999999994</v>
      </c>
      <c r="O32" s="62"/>
      <c r="P32" s="59" t="s">
        <v>97</v>
      </c>
      <c r="Q32" s="31" t="s">
        <v>9</v>
      </c>
    </row>
    <row r="33" spans="1:16" s="18" customFormat="1" ht="21" customHeight="1">
      <c r="A33" s="68" t="s">
        <v>6</v>
      </c>
      <c r="B33" s="10" t="s">
        <v>0</v>
      </c>
      <c r="C33" s="10" t="s">
        <v>5</v>
      </c>
      <c r="D33" s="10" t="s">
        <v>0</v>
      </c>
      <c r="E33" s="7" t="s">
        <v>48</v>
      </c>
      <c r="F33" s="4">
        <v>4511</v>
      </c>
      <c r="G33" s="12">
        <v>2531131.2</v>
      </c>
      <c r="H33" s="12"/>
      <c r="I33" s="1"/>
      <c r="J33" s="13"/>
      <c r="K33" s="12">
        <f>G33+J33</f>
        <v>2531131.2</v>
      </c>
      <c r="L33" s="12">
        <v>475852.7</v>
      </c>
      <c r="M33" s="63">
        <v>444333.9</v>
      </c>
      <c r="N33" s="63">
        <f>L33-M33</f>
        <v>31518.79999999999</v>
      </c>
      <c r="O33" s="62"/>
      <c r="P33" s="59" t="s">
        <v>9</v>
      </c>
    </row>
    <row r="34" spans="1:18" s="18" customFormat="1" ht="14.25" customHeight="1">
      <c r="A34" s="68"/>
      <c r="B34" s="10" t="s">
        <v>5</v>
      </c>
      <c r="C34" s="10" t="s">
        <v>0</v>
      </c>
      <c r="D34" s="10" t="s">
        <v>0</v>
      </c>
      <c r="E34" s="7" t="s">
        <v>76</v>
      </c>
      <c r="F34" s="4">
        <v>4511</v>
      </c>
      <c r="G34" s="12">
        <v>2771646.1</v>
      </c>
      <c r="H34" s="12"/>
      <c r="I34" s="2"/>
      <c r="J34" s="13"/>
      <c r="K34" s="12">
        <f>G34+J34</f>
        <v>2771646.1</v>
      </c>
      <c r="L34" s="12">
        <v>521069.5</v>
      </c>
      <c r="M34" s="63">
        <v>519752.5</v>
      </c>
      <c r="N34" s="63">
        <f>L34-M34</f>
        <v>1317</v>
      </c>
      <c r="O34" s="62"/>
      <c r="P34" s="59" t="s">
        <v>9</v>
      </c>
      <c r="R34" s="18" t="s">
        <v>9</v>
      </c>
    </row>
    <row r="35" spans="1:16" s="18" customFormat="1" ht="15.75" customHeight="1">
      <c r="A35" s="68"/>
      <c r="B35" s="10" t="s">
        <v>5</v>
      </c>
      <c r="C35" s="10" t="s">
        <v>5</v>
      </c>
      <c r="D35" s="10" t="s">
        <v>5</v>
      </c>
      <c r="E35" s="7" t="s">
        <v>47</v>
      </c>
      <c r="F35" s="4">
        <v>4511</v>
      </c>
      <c r="G35" s="12">
        <v>746421.2</v>
      </c>
      <c r="H35" s="12"/>
      <c r="I35" s="1"/>
      <c r="J35" s="13"/>
      <c r="K35" s="12">
        <f>G35+J35</f>
        <v>746421.2</v>
      </c>
      <c r="L35" s="12">
        <v>140327.2</v>
      </c>
      <c r="M35" s="63">
        <v>140039.6</v>
      </c>
      <c r="N35" s="63">
        <f>L35-M35</f>
        <v>287.6000000000058</v>
      </c>
      <c r="O35" s="62"/>
      <c r="P35" s="59"/>
    </row>
    <row r="36" spans="1:16" s="18" customFormat="1" ht="42.75" customHeight="1">
      <c r="A36" s="6"/>
      <c r="B36" s="10"/>
      <c r="C36" s="10"/>
      <c r="D36" s="10"/>
      <c r="E36" s="4" t="s">
        <v>62</v>
      </c>
      <c r="F36" s="4"/>
      <c r="G36" s="12">
        <f>G37+G38</f>
        <v>187404.9</v>
      </c>
      <c r="H36" s="3">
        <f aca="true" t="shared" si="6" ref="H36:N36">H37+H38</f>
        <v>0</v>
      </c>
      <c r="I36" s="3">
        <f t="shared" si="6"/>
        <v>0</v>
      </c>
      <c r="J36" s="12">
        <f t="shared" si="6"/>
        <v>0</v>
      </c>
      <c r="K36" s="3">
        <f t="shared" si="6"/>
        <v>187404.9</v>
      </c>
      <c r="L36" s="3">
        <f t="shared" si="6"/>
        <v>33920.3</v>
      </c>
      <c r="M36" s="58">
        <f t="shared" si="6"/>
        <v>33919.8</v>
      </c>
      <c r="N36" s="58">
        <f t="shared" si="6"/>
        <v>0.500000000001819</v>
      </c>
      <c r="O36" s="62">
        <f>O37+O38</f>
        <v>0</v>
      </c>
      <c r="P36" s="59"/>
    </row>
    <row r="37" spans="1:16" s="31" customFormat="1" ht="14.25">
      <c r="A37" s="68" t="s">
        <v>6</v>
      </c>
      <c r="B37" s="10" t="s">
        <v>0</v>
      </c>
      <c r="C37" s="10" t="s">
        <v>5</v>
      </c>
      <c r="D37" s="10" t="s">
        <v>1</v>
      </c>
      <c r="E37" s="7" t="s">
        <v>48</v>
      </c>
      <c r="F37" s="4">
        <v>4511</v>
      </c>
      <c r="G37" s="13">
        <v>82602.7</v>
      </c>
      <c r="H37" s="2"/>
      <c r="I37" s="1"/>
      <c r="J37" s="2"/>
      <c r="K37" s="12">
        <f>G37+J37</f>
        <v>82602.7</v>
      </c>
      <c r="L37" s="12">
        <v>14951.1</v>
      </c>
      <c r="M37" s="63">
        <v>14950.8</v>
      </c>
      <c r="N37" s="63">
        <f>L37-M37</f>
        <v>0.3000000000010914</v>
      </c>
      <c r="O37" s="62"/>
      <c r="P37" s="59"/>
    </row>
    <row r="38" spans="1:16" s="18" customFormat="1" ht="14.25">
      <c r="A38" s="68"/>
      <c r="B38" s="10" t="s">
        <v>5</v>
      </c>
      <c r="C38" s="10" t="s">
        <v>0</v>
      </c>
      <c r="D38" s="10" t="s">
        <v>1</v>
      </c>
      <c r="E38" s="7" t="s">
        <v>46</v>
      </c>
      <c r="F38" s="4">
        <v>4511</v>
      </c>
      <c r="G38" s="13">
        <v>104802.2</v>
      </c>
      <c r="H38" s="13"/>
      <c r="I38" s="2"/>
      <c r="J38" s="13"/>
      <c r="K38" s="12">
        <f>G38+J38</f>
        <v>104802.2</v>
      </c>
      <c r="L38" s="12">
        <v>18969.2</v>
      </c>
      <c r="M38" s="63">
        <v>18969</v>
      </c>
      <c r="N38" s="63">
        <f>L38-M38</f>
        <v>0.2000000000007276</v>
      </c>
      <c r="O38" s="62"/>
      <c r="P38" s="59"/>
    </row>
    <row r="39" spans="1:16" s="18" customFormat="1" ht="39" customHeight="1">
      <c r="A39" s="68" t="s">
        <v>6</v>
      </c>
      <c r="B39" s="10"/>
      <c r="C39" s="10"/>
      <c r="D39" s="10"/>
      <c r="E39" s="4" t="s">
        <v>63</v>
      </c>
      <c r="F39" s="4"/>
      <c r="G39" s="3">
        <f>G40+G41</f>
        <v>15311.6</v>
      </c>
      <c r="H39" s="3">
        <f aca="true" t="shared" si="7" ref="H39:N39">H40+H41</f>
        <v>0</v>
      </c>
      <c r="I39" s="3">
        <f t="shared" si="7"/>
        <v>0</v>
      </c>
      <c r="J39" s="3">
        <f t="shared" si="7"/>
        <v>0</v>
      </c>
      <c r="K39" s="3">
        <f t="shared" si="7"/>
        <v>15311.6</v>
      </c>
      <c r="L39" s="3">
        <f t="shared" si="7"/>
        <v>2878.6</v>
      </c>
      <c r="M39" s="58">
        <f t="shared" si="7"/>
        <v>2878.6</v>
      </c>
      <c r="N39" s="58">
        <f t="shared" si="7"/>
        <v>0</v>
      </c>
      <c r="O39" s="62"/>
      <c r="P39" s="59"/>
    </row>
    <row r="40" spans="1:16" s="18" customFormat="1" ht="14.25">
      <c r="A40" s="68"/>
      <c r="B40" s="10" t="s">
        <v>5</v>
      </c>
      <c r="C40" s="10" t="s">
        <v>0</v>
      </c>
      <c r="D40" s="10" t="s">
        <v>0</v>
      </c>
      <c r="E40" s="7" t="s">
        <v>46</v>
      </c>
      <c r="F40" s="4">
        <v>4511</v>
      </c>
      <c r="G40" s="13"/>
      <c r="H40" s="12"/>
      <c r="I40" s="2"/>
      <c r="J40" s="13"/>
      <c r="K40" s="3"/>
      <c r="L40" s="12"/>
      <c r="M40" s="63"/>
      <c r="N40" s="63"/>
      <c r="O40" s="62"/>
      <c r="P40" s="59"/>
    </row>
    <row r="41" spans="1:16" s="18" customFormat="1" ht="14.25">
      <c r="A41" s="68"/>
      <c r="B41" s="10" t="s">
        <v>5</v>
      </c>
      <c r="C41" s="10" t="s">
        <v>5</v>
      </c>
      <c r="D41" s="10" t="s">
        <v>0</v>
      </c>
      <c r="E41" s="7" t="s">
        <v>47</v>
      </c>
      <c r="F41" s="4">
        <v>4511</v>
      </c>
      <c r="G41" s="13">
        <v>15311.6</v>
      </c>
      <c r="H41" s="12"/>
      <c r="I41" s="2"/>
      <c r="J41" s="13"/>
      <c r="K41" s="3">
        <f>G41+J41</f>
        <v>15311.6</v>
      </c>
      <c r="L41" s="12">
        <v>2878.6</v>
      </c>
      <c r="M41" s="63">
        <v>2878.6</v>
      </c>
      <c r="N41" s="63">
        <f>L41-M41</f>
        <v>0</v>
      </c>
      <c r="O41" s="62"/>
      <c r="P41" s="59" t="s">
        <v>9</v>
      </c>
    </row>
    <row r="42" spans="1:16" s="18" customFormat="1" ht="39.75" customHeight="1">
      <c r="A42" s="80" t="s">
        <v>6</v>
      </c>
      <c r="E42" s="14" t="s">
        <v>67</v>
      </c>
      <c r="F42" s="19"/>
      <c r="G42" s="17">
        <f>G43+G44+G45</f>
        <v>680710.0999999999</v>
      </c>
      <c r="H42" s="17">
        <f aca="true" t="shared" si="8" ref="H42:N42">H43+H44+H45</f>
        <v>0</v>
      </c>
      <c r="I42" s="17">
        <f t="shared" si="8"/>
        <v>0</v>
      </c>
      <c r="J42" s="13">
        <f t="shared" si="8"/>
        <v>0</v>
      </c>
      <c r="K42" s="17">
        <f t="shared" si="8"/>
        <v>680710.0999999999</v>
      </c>
      <c r="L42" s="17">
        <f t="shared" si="8"/>
        <v>124570</v>
      </c>
      <c r="M42" s="65">
        <f t="shared" si="8"/>
        <v>121918.5</v>
      </c>
      <c r="N42" s="65">
        <f t="shared" si="8"/>
        <v>2651.5000000000014</v>
      </c>
      <c r="O42" s="62"/>
      <c r="P42" s="59" t="s">
        <v>97</v>
      </c>
    </row>
    <row r="43" spans="1:16" s="18" customFormat="1" ht="14.25">
      <c r="A43" s="81"/>
      <c r="B43" s="20" t="s">
        <v>0</v>
      </c>
      <c r="C43" s="20" t="s">
        <v>5</v>
      </c>
      <c r="D43" s="20" t="s">
        <v>4</v>
      </c>
      <c r="E43" s="15" t="s">
        <v>45</v>
      </c>
      <c r="F43" s="4">
        <v>4511</v>
      </c>
      <c r="G43" s="12">
        <v>280342.6</v>
      </c>
      <c r="H43" s="12"/>
      <c r="I43" s="2"/>
      <c r="J43" s="13"/>
      <c r="K43" s="12">
        <f>G43+J43</f>
        <v>280342.6</v>
      </c>
      <c r="L43" s="12">
        <v>51302.7</v>
      </c>
      <c r="M43" s="63">
        <v>50449.6</v>
      </c>
      <c r="N43" s="63">
        <f>L43-M43</f>
        <v>853.0999999999985</v>
      </c>
      <c r="O43" s="62"/>
      <c r="P43" s="59"/>
    </row>
    <row r="44" spans="1:16" s="18" customFormat="1" ht="14.25">
      <c r="A44" s="81"/>
      <c r="B44" s="20" t="s">
        <v>5</v>
      </c>
      <c r="C44" s="20" t="s">
        <v>0</v>
      </c>
      <c r="D44" s="20" t="s">
        <v>4</v>
      </c>
      <c r="E44" s="15" t="s">
        <v>59</v>
      </c>
      <c r="F44" s="4">
        <v>4511</v>
      </c>
      <c r="G44" s="12">
        <v>380733.3</v>
      </c>
      <c r="H44" s="12"/>
      <c r="I44" s="2"/>
      <c r="J44" s="13"/>
      <c r="K44" s="12">
        <f aca="true" t="shared" si="9" ref="K44:K49">G44+J44</f>
        <v>380733.3</v>
      </c>
      <c r="L44" s="12">
        <v>69674.2</v>
      </c>
      <c r="M44" s="63">
        <v>68178.4</v>
      </c>
      <c r="N44" s="63">
        <f aca="true" t="shared" si="10" ref="N44:N50">L44-M44</f>
        <v>1495.800000000003</v>
      </c>
      <c r="O44" s="62"/>
      <c r="P44" s="59"/>
    </row>
    <row r="45" spans="1:17" s="18" customFormat="1" ht="14.25">
      <c r="A45" s="82"/>
      <c r="B45" s="20" t="s">
        <v>5</v>
      </c>
      <c r="C45" s="20" t="s">
        <v>5</v>
      </c>
      <c r="D45" s="20" t="s">
        <v>3</v>
      </c>
      <c r="E45" s="15" t="s">
        <v>60</v>
      </c>
      <c r="F45" s="4">
        <v>4511</v>
      </c>
      <c r="G45" s="12">
        <v>19634.2</v>
      </c>
      <c r="H45" s="12"/>
      <c r="I45" s="2"/>
      <c r="J45" s="13"/>
      <c r="K45" s="12">
        <f t="shared" si="9"/>
        <v>19634.2</v>
      </c>
      <c r="L45" s="12">
        <v>3593.1</v>
      </c>
      <c r="M45" s="63">
        <v>3290.5</v>
      </c>
      <c r="N45" s="63">
        <f t="shared" si="10"/>
        <v>302.5999999999999</v>
      </c>
      <c r="O45" s="62"/>
      <c r="P45" s="59"/>
      <c r="Q45" s="32"/>
    </row>
    <row r="46" spans="1:16" s="18" customFormat="1" ht="24" customHeight="1">
      <c r="A46" s="6" t="s">
        <v>6</v>
      </c>
      <c r="B46" s="10" t="s">
        <v>3</v>
      </c>
      <c r="C46" s="10" t="s">
        <v>0</v>
      </c>
      <c r="D46" s="10" t="s">
        <v>5</v>
      </c>
      <c r="E46" s="4" t="s">
        <v>68</v>
      </c>
      <c r="F46" s="4">
        <v>4511</v>
      </c>
      <c r="G46" s="17">
        <v>69306.4</v>
      </c>
      <c r="H46" s="3"/>
      <c r="I46" s="1"/>
      <c r="J46" s="13"/>
      <c r="K46" s="3">
        <f t="shared" si="9"/>
        <v>69306.4</v>
      </c>
      <c r="L46" s="3">
        <v>14069.2</v>
      </c>
      <c r="M46" s="58">
        <v>14069.2</v>
      </c>
      <c r="N46" s="63">
        <f t="shared" si="10"/>
        <v>0</v>
      </c>
      <c r="O46" s="62"/>
      <c r="P46" s="59"/>
    </row>
    <row r="47" spans="1:17" ht="39" customHeight="1">
      <c r="A47" s="6" t="s">
        <v>6</v>
      </c>
      <c r="B47" s="10" t="s">
        <v>3</v>
      </c>
      <c r="C47" s="10" t="s">
        <v>0</v>
      </c>
      <c r="D47" s="10" t="s">
        <v>3</v>
      </c>
      <c r="E47" s="4" t="s">
        <v>49</v>
      </c>
      <c r="F47" s="4">
        <v>4637</v>
      </c>
      <c r="G47" s="13">
        <v>87982.5</v>
      </c>
      <c r="H47" s="12"/>
      <c r="I47" s="37"/>
      <c r="J47" s="13"/>
      <c r="K47" s="12">
        <f t="shared" si="9"/>
        <v>87982.5</v>
      </c>
      <c r="L47" s="12">
        <v>14693.1</v>
      </c>
      <c r="M47" s="63">
        <v>14693.1</v>
      </c>
      <c r="N47" s="63">
        <f t="shared" si="10"/>
        <v>0</v>
      </c>
      <c r="O47" s="62"/>
      <c r="P47" s="59"/>
      <c r="Q47" s="25" t="s">
        <v>9</v>
      </c>
    </row>
    <row r="48" spans="1:16" ht="39" customHeight="1">
      <c r="A48" s="6" t="s">
        <v>6</v>
      </c>
      <c r="B48" s="10" t="s">
        <v>7</v>
      </c>
      <c r="C48" s="10" t="s">
        <v>0</v>
      </c>
      <c r="D48" s="10" t="s">
        <v>95</v>
      </c>
      <c r="E48" s="4" t="s">
        <v>69</v>
      </c>
      <c r="F48" s="21">
        <v>4729</v>
      </c>
      <c r="G48" s="38">
        <v>475.1</v>
      </c>
      <c r="H48" s="39"/>
      <c r="I48" s="40"/>
      <c r="J48" s="22"/>
      <c r="K48" s="12">
        <f t="shared" si="9"/>
        <v>475.1</v>
      </c>
      <c r="L48" s="12">
        <v>0</v>
      </c>
      <c r="M48" s="63">
        <v>0</v>
      </c>
      <c r="N48" s="63">
        <f t="shared" si="10"/>
        <v>0</v>
      </c>
      <c r="O48" s="62"/>
      <c r="P48" s="59"/>
    </row>
    <row r="49" spans="1:16" ht="60.75" customHeight="1">
      <c r="A49" s="6" t="s">
        <v>6</v>
      </c>
      <c r="B49" s="10" t="s">
        <v>7</v>
      </c>
      <c r="C49" s="10" t="s">
        <v>0</v>
      </c>
      <c r="D49" s="10" t="s">
        <v>89</v>
      </c>
      <c r="E49" s="4" t="s">
        <v>65</v>
      </c>
      <c r="F49" s="4">
        <v>4637</v>
      </c>
      <c r="G49" s="13">
        <v>10875.8</v>
      </c>
      <c r="H49" s="13"/>
      <c r="I49" s="2"/>
      <c r="J49" s="13"/>
      <c r="K49" s="12">
        <f t="shared" si="9"/>
        <v>10875.8</v>
      </c>
      <c r="L49" s="12">
        <v>2044.7</v>
      </c>
      <c r="M49" s="63">
        <v>1957.6</v>
      </c>
      <c r="N49" s="63">
        <f t="shared" si="10"/>
        <v>87.10000000000014</v>
      </c>
      <c r="O49" s="62"/>
      <c r="P49" s="59"/>
    </row>
    <row r="50" spans="1:16" s="18" customFormat="1" ht="39" customHeight="1">
      <c r="A50" s="6" t="s">
        <v>6</v>
      </c>
      <c r="B50" s="10" t="s">
        <v>7</v>
      </c>
      <c r="C50" s="10" t="s">
        <v>0</v>
      </c>
      <c r="D50" s="10" t="s">
        <v>87</v>
      </c>
      <c r="E50" s="33" t="s">
        <v>82</v>
      </c>
      <c r="F50" s="4">
        <v>4637</v>
      </c>
      <c r="G50" s="13">
        <v>8883.7</v>
      </c>
      <c r="H50" s="12"/>
      <c r="I50" s="2"/>
      <c r="J50" s="2"/>
      <c r="K50" s="12">
        <f>G50+J50</f>
        <v>8883.7</v>
      </c>
      <c r="L50" s="12">
        <v>1480.6</v>
      </c>
      <c r="M50" s="63">
        <v>1468.7</v>
      </c>
      <c r="N50" s="63">
        <f t="shared" si="10"/>
        <v>11.899999999999864</v>
      </c>
      <c r="O50" s="62"/>
      <c r="P50" s="59"/>
    </row>
    <row r="51" spans="1:16" s="18" customFormat="1" ht="25.5" customHeight="1">
      <c r="A51" s="79" t="s">
        <v>85</v>
      </c>
      <c r="B51" s="79"/>
      <c r="C51" s="79"/>
      <c r="D51" s="79"/>
      <c r="E51" s="79"/>
      <c r="F51" s="10"/>
      <c r="G51" s="17">
        <f>G52+G53+G54</f>
        <v>162360</v>
      </c>
      <c r="H51" s="17" t="e">
        <f aca="true" t="shared" si="11" ref="H51:N51">H52+H53+H54</f>
        <v>#REF!</v>
      </c>
      <c r="I51" s="17" t="e">
        <f t="shared" si="11"/>
        <v>#REF!</v>
      </c>
      <c r="J51" s="17">
        <f t="shared" si="11"/>
        <v>347040</v>
      </c>
      <c r="K51" s="17">
        <f t="shared" si="11"/>
        <v>509400</v>
      </c>
      <c r="L51" s="17">
        <f t="shared" si="11"/>
        <v>113459.1</v>
      </c>
      <c r="M51" s="65">
        <f t="shared" si="11"/>
        <v>98523.78</v>
      </c>
      <c r="N51" s="65">
        <f t="shared" si="11"/>
        <v>14935.319999999998</v>
      </c>
      <c r="O51" s="66"/>
      <c r="P51" s="59" t="s">
        <v>9</v>
      </c>
    </row>
    <row r="52" spans="1:18" s="18" customFormat="1" ht="69.75" customHeight="1">
      <c r="A52" s="11" t="s">
        <v>57</v>
      </c>
      <c r="B52" s="11" t="s">
        <v>6</v>
      </c>
      <c r="C52" s="11" t="s">
        <v>5</v>
      </c>
      <c r="D52" s="11" t="s">
        <v>0</v>
      </c>
      <c r="E52" s="14" t="s">
        <v>88</v>
      </c>
      <c r="F52" s="10" t="s">
        <v>24</v>
      </c>
      <c r="G52" s="17"/>
      <c r="H52" s="17"/>
      <c r="I52" s="17"/>
      <c r="J52" s="12">
        <v>347040</v>
      </c>
      <c r="K52" s="17">
        <f>G52+J52</f>
        <v>347040</v>
      </c>
      <c r="L52" s="17">
        <v>57851.6</v>
      </c>
      <c r="M52" s="65">
        <v>43529.28</v>
      </c>
      <c r="N52" s="65">
        <f>L52-M52</f>
        <v>14322.32</v>
      </c>
      <c r="O52" s="66"/>
      <c r="P52" s="59" t="s">
        <v>100</v>
      </c>
      <c r="Q52" s="42"/>
      <c r="R52" s="18" t="s">
        <v>9</v>
      </c>
    </row>
    <row r="53" spans="1:17" s="18" customFormat="1" ht="44.25" customHeight="1">
      <c r="A53" s="10" t="s">
        <v>4</v>
      </c>
      <c r="B53" s="10" t="s">
        <v>3</v>
      </c>
      <c r="C53" s="10" t="s">
        <v>0</v>
      </c>
      <c r="D53" s="10" t="s">
        <v>4</v>
      </c>
      <c r="E53" s="4" t="s">
        <v>81</v>
      </c>
      <c r="F53" s="4">
        <v>4251</v>
      </c>
      <c r="G53" s="17">
        <v>161010</v>
      </c>
      <c r="H53" s="3"/>
      <c r="I53" s="1"/>
      <c r="J53" s="13"/>
      <c r="K53" s="17">
        <f>G53+J53</f>
        <v>161010</v>
      </c>
      <c r="L53" s="3">
        <v>55000</v>
      </c>
      <c r="M53" s="58">
        <v>54670.22</v>
      </c>
      <c r="N53" s="65">
        <f>L53-M53</f>
        <v>329.77999999999884</v>
      </c>
      <c r="O53" s="62"/>
      <c r="P53" s="59" t="s">
        <v>9</v>
      </c>
      <c r="Q53" s="43"/>
    </row>
    <row r="54" spans="1:17" s="29" customFormat="1" ht="51.75" customHeight="1">
      <c r="A54" s="10" t="s">
        <v>5</v>
      </c>
      <c r="B54" s="10" t="s">
        <v>3</v>
      </c>
      <c r="C54" s="10" t="s">
        <v>0</v>
      </c>
      <c r="D54" s="10" t="s">
        <v>5</v>
      </c>
      <c r="E54" s="33" t="s">
        <v>80</v>
      </c>
      <c r="F54" s="23">
        <v>4639</v>
      </c>
      <c r="G54" s="17">
        <v>1350</v>
      </c>
      <c r="H54" s="17" t="e">
        <f>#REF!</f>
        <v>#REF!</v>
      </c>
      <c r="I54" s="17" t="e">
        <f>#REF!</f>
        <v>#REF!</v>
      </c>
      <c r="J54" s="17"/>
      <c r="K54" s="17">
        <f>G54+J54</f>
        <v>1350</v>
      </c>
      <c r="L54" s="17">
        <v>607.5</v>
      </c>
      <c r="M54" s="65">
        <v>324.28</v>
      </c>
      <c r="N54" s="65">
        <f>L54-M54</f>
        <v>283.22</v>
      </c>
      <c r="O54" s="65" t="e">
        <f>#REF!+#REF!+#REF!+#REF!+#REF!</f>
        <v>#REF!</v>
      </c>
      <c r="P54" s="59" t="s">
        <v>101</v>
      </c>
      <c r="Q54" s="29" t="s">
        <v>9</v>
      </c>
    </row>
    <row r="55" spans="1:17" s="29" customFormat="1" ht="51.75" customHeight="1">
      <c r="A55" s="10" t="s">
        <v>89</v>
      </c>
      <c r="B55" s="10" t="s">
        <v>0</v>
      </c>
      <c r="C55" s="10" t="s">
        <v>0</v>
      </c>
      <c r="D55" s="10" t="s">
        <v>0</v>
      </c>
      <c r="E55" s="51" t="s">
        <v>86</v>
      </c>
      <c r="F55" s="23"/>
      <c r="G55" s="17">
        <f>G56</f>
        <v>0</v>
      </c>
      <c r="H55" s="17">
        <f aca="true" t="shared" si="12" ref="H55:O55">H56</f>
        <v>0</v>
      </c>
      <c r="I55" s="17">
        <f t="shared" si="12"/>
        <v>0</v>
      </c>
      <c r="J55" s="17">
        <f t="shared" si="12"/>
        <v>25000</v>
      </c>
      <c r="K55" s="17">
        <f t="shared" si="12"/>
        <v>25000</v>
      </c>
      <c r="L55" s="17">
        <f t="shared" si="12"/>
        <v>25000</v>
      </c>
      <c r="M55" s="65">
        <f t="shared" si="12"/>
        <v>0</v>
      </c>
      <c r="N55" s="65">
        <f t="shared" si="12"/>
        <v>25000</v>
      </c>
      <c r="O55" s="65">
        <f t="shared" si="12"/>
        <v>0</v>
      </c>
      <c r="P55" s="59" t="s">
        <v>100</v>
      </c>
      <c r="Q55" s="29" t="s">
        <v>9</v>
      </c>
    </row>
    <row r="56" spans="1:16" s="29" customFormat="1" ht="25.5" customHeight="1">
      <c r="A56" s="10"/>
      <c r="B56" s="10"/>
      <c r="C56" s="10"/>
      <c r="D56" s="47"/>
      <c r="E56" s="52" t="s">
        <v>93</v>
      </c>
      <c r="F56" s="44"/>
      <c r="G56" s="34"/>
      <c r="H56" s="13"/>
      <c r="I56" s="13"/>
      <c r="J56" s="13">
        <v>25000</v>
      </c>
      <c r="K56" s="13">
        <v>25000</v>
      </c>
      <c r="L56" s="34">
        <v>25000</v>
      </c>
      <c r="M56" s="67">
        <v>0</v>
      </c>
      <c r="N56" s="67">
        <f>L56-M56</f>
        <v>25000</v>
      </c>
      <c r="O56" s="65"/>
      <c r="P56" s="59"/>
    </row>
    <row r="57" spans="1:16" s="46" customFormat="1" ht="26.25" customHeight="1">
      <c r="A57" s="10"/>
      <c r="B57" s="10"/>
      <c r="C57" s="10"/>
      <c r="D57" s="47"/>
      <c r="E57" s="53" t="s">
        <v>94</v>
      </c>
      <c r="F57" s="24"/>
      <c r="G57" s="3">
        <f>G55+G51+G30+G25+G6</f>
        <v>8180165.500000001</v>
      </c>
      <c r="H57" s="3" t="e">
        <f aca="true" t="shared" si="13" ref="H57:N57">H55+H51+H30+H25+H6</f>
        <v>#REF!</v>
      </c>
      <c r="I57" s="3" t="e">
        <f t="shared" si="13"/>
        <v>#REF!</v>
      </c>
      <c r="J57" s="3">
        <f t="shared" si="13"/>
        <v>381990</v>
      </c>
      <c r="K57" s="3">
        <f t="shared" si="13"/>
        <v>8562155.5</v>
      </c>
      <c r="L57" s="3">
        <f t="shared" si="13"/>
        <v>1654303.3000000003</v>
      </c>
      <c r="M57" s="58">
        <f t="shared" si="13"/>
        <v>1559874.2500000002</v>
      </c>
      <c r="N57" s="58">
        <f t="shared" si="13"/>
        <v>84479.04999999999</v>
      </c>
      <c r="O57" s="58" t="e">
        <f>O54+O53+O52+O51+O25+#REF!+O6</f>
        <v>#REF!</v>
      </c>
      <c r="P57" s="59" t="s">
        <v>9</v>
      </c>
    </row>
    <row r="58" spans="4:14" ht="13.5">
      <c r="D58" s="45"/>
      <c r="F58" s="25"/>
      <c r="G58" s="25"/>
      <c r="H58" s="25"/>
      <c r="I58" s="25"/>
      <c r="J58" s="25"/>
      <c r="K58" s="25"/>
      <c r="L58" s="25"/>
      <c r="M58" s="54"/>
      <c r="N58" s="25"/>
    </row>
    <row r="59" spans="6:14" ht="13.5">
      <c r="F59" s="25"/>
      <c r="G59" s="25"/>
      <c r="H59" s="25"/>
      <c r="I59" s="25"/>
      <c r="J59" s="25"/>
      <c r="K59" s="25"/>
      <c r="L59" s="25"/>
      <c r="M59" s="54"/>
      <c r="N59" s="25"/>
    </row>
    <row r="60" ht="14.25">
      <c r="J60" s="48"/>
    </row>
    <row r="61" ht="14.25">
      <c r="J61" s="49"/>
    </row>
    <row r="62" spans="10:12" ht="14.25">
      <c r="J62" s="49"/>
      <c r="L62" s="28" t="s">
        <v>9</v>
      </c>
    </row>
    <row r="63" spans="6:10" ht="14.25">
      <c r="F63" s="26"/>
      <c r="J63" s="49"/>
    </row>
    <row r="64" ht="14.25">
      <c r="J64" s="49"/>
    </row>
    <row r="65" ht="14.25">
      <c r="J65" s="48"/>
    </row>
    <row r="66" ht="14.25">
      <c r="J66" s="48"/>
    </row>
  </sheetData>
  <sheetProtection/>
  <mergeCells count="23">
    <mergeCell ref="A2:P2"/>
    <mergeCell ref="L3:L4"/>
    <mergeCell ref="M3:M4"/>
    <mergeCell ref="K3:K4"/>
    <mergeCell ref="J3:J4"/>
    <mergeCell ref="A1:P1"/>
    <mergeCell ref="H3:H4"/>
    <mergeCell ref="A3:A4"/>
    <mergeCell ref="B3:B4"/>
    <mergeCell ref="C3:C4"/>
    <mergeCell ref="A51:E51"/>
    <mergeCell ref="A26:A28"/>
    <mergeCell ref="A39:A41"/>
    <mergeCell ref="A42:A45"/>
    <mergeCell ref="A33:A35"/>
    <mergeCell ref="A37:A38"/>
    <mergeCell ref="P3:P4"/>
    <mergeCell ref="I3:I4"/>
    <mergeCell ref="G3:G4"/>
    <mergeCell ref="F3:F4"/>
    <mergeCell ref="D3:D4"/>
    <mergeCell ref="E3:E4"/>
    <mergeCell ref="N3:N4"/>
  </mergeCells>
  <printOptions/>
  <pageMargins left="0.16" right="0.17" top="0.38" bottom="0.23" header="0.24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Hashvapahutjun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Astxik</dc:creator>
  <cp:keywords/>
  <dc:description/>
  <cp:lastModifiedBy>user</cp:lastModifiedBy>
  <cp:lastPrinted>2018-04-05T07:15:59Z</cp:lastPrinted>
  <dcterms:created xsi:type="dcterms:W3CDTF">2008-04-28T11:21:36Z</dcterms:created>
  <dcterms:modified xsi:type="dcterms:W3CDTF">2018-04-19T06:25:13Z</dcterms:modified>
  <cp:category/>
  <cp:version/>
  <cp:contentType/>
  <cp:contentStatus/>
</cp:coreProperties>
</file>