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<sst xmlns="http://schemas.openxmlformats.org/spreadsheetml/2006/main" count="263" uniqueCount="102">
  <si>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</si>
  <si>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</si>
  <si>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</si>
  <si>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</si>
  <si>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</si>
  <si>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</si>
  <si>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</si>
  <si>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</si>
  <si>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</si>
  <si>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</si>
  <si>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</si>
  <si>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</si>
  <si>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</si>
  <si>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</si>
  <si>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</si>
  <si>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</si>
  <si>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</si>
  <si>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</si>
  <si>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</si>
  <si>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</si>
  <si>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</si>
  <si>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</si>
  <si>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</si>
  <si>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</si>
  <si>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</si>
  <si>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</si>
  <si>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</si>
  <si>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</si>
  <si>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</si>
  <si>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</si>
  <si>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</si>
  <si>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</si>
  <si>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</si>
  <si>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</si>
  <si>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</si>
  <si>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</si>
  <si>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</si>
  <si>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</si>
  <si>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</si>
  <si>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</si>
  <si>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</si>
  <si>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</si>
  <si>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</si>
  <si>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</si>
  <si>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</si>
  <si>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</si>
  <si>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</si>
  <si>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</si>
  <si>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</si>
  <si>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</si>
  <si>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</si>
  <si>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</si>
  <si>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</si>
  <si>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</si>
  <si>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</si>
  <si>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</si>
  <si>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</si>
  <si>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</si>
  <si>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</si>
  <si>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</si>
  <si>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</si>
  <si>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</si>
  <si>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</si>
  <si>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</si>
  <si>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</si>
  <si>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</si>
  <si>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</si>
  <si>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</si>
  <si>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</si>
  <si>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</si>
  <si>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</si>
  <si>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</si>
  <si>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</si>
  <si>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</si>
  <si>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</si>
  <si>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</si>
  <si>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</si>
  <si>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</si>
  <si>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</si>
  <si>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</si>
  <si>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</si>
  <si>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</si>
  <si>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</si>
  <si>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</si>
  <si>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</si>
  <si>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</si>
  <si>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</si>
  <si>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</si>
  <si>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</si>
  <si>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</si>
  <si>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</si>
  <si>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</si>
  <si>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</si>
  <si>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</si>
  <si>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</si>
  <si>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</si>
  <si>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</si>
  <si>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</si>
  <si>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r>
      <t xml:space="preserve">ծրագիր </t>
    </r>
    <r>
      <rPr>
        <sz val="10"/>
        <rFont val="Calibri"/>
        <family val="2"/>
      </rPr>
      <t>(9 ամիս)</t>
    </r>
  </si>
  <si>
    <t xml:space="preserve">փաստ                   (7 ամիս)                                                                           </t>
  </si>
  <si>
    <t>կատ. %-ը 9-ը ամսվա նկատմամբ</t>
  </si>
  <si>
    <r>
      <t xml:space="preserve"> ՀՀ  ՇԻՐԱԿԻ  ՄԱՐԶԻ  ՀԱՄԱՅՆՔՆԵՐԻ   ԲՅՈՒՋԵՏԱՅԻՆ   ԵԿԱՄՈՒՏՆԵՐԻ   ՎԵՐԱԲԵՐՅԱԼ  (աճողական)  2019թ. ՕԳՈՍՏՈՍԻ  « 1 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</si>
</sst>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15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15" fontId="3" fillId="33" borderId="11" xfId="0" applyNumberFormat="1" applyFont="1" applyFill="1" applyBorder="1" applyAlignment="1" applyProtection="1">
      <alignment horizontal="center" vertical="center" wrapText="1"/>
      <protection/>
    </xf>
    <xf numFmtId="215" fontId="5" fillId="33" borderId="11" xfId="0" applyNumberFormat="1" applyFont="1" applyFill="1" applyBorder="1" applyAlignment="1">
      <alignment horizontal="center" vertical="center" wrapText="1"/>
    </xf>
    <xf numFmtId="21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4" fontId="4" fillId="33" borderId="0" xfId="0" applyNumberFormat="1" applyFont="1" applyFill="1" applyAlignment="1" applyProtection="1">
      <alignment horizontal="center" vertical="center" wrapText="1"/>
      <protection locked="0"/>
    </xf>
    <xf numFmtId="204" fontId="3" fillId="33" borderId="0" xfId="0" applyNumberFormat="1" applyFont="1" applyFill="1" applyAlignment="1" applyProtection="1">
      <alignment horizontal="center" vertical="center" wrapText="1"/>
      <protection locked="0"/>
    </xf>
    <xf numFmtId="215" fontId="4" fillId="33" borderId="11" xfId="0" applyNumberFormat="1" applyFont="1" applyFill="1" applyBorder="1" applyAlignment="1" applyProtection="1">
      <alignment horizontal="center" vertical="center" wrapText="1"/>
      <protection/>
    </xf>
    <xf numFmtId="204" fontId="3" fillId="33" borderId="0" xfId="0" applyNumberFormat="1" applyFont="1" applyFill="1" applyAlignment="1" applyProtection="1">
      <alignment horizontal="center" vertical="center" wrapText="1"/>
      <protection/>
    </xf>
    <xf numFmtId="215" fontId="3" fillId="33" borderId="0" xfId="0" applyNumberFormat="1" applyFont="1" applyFill="1" applyAlignment="1" applyProtection="1">
      <alignment/>
      <protection locked="0"/>
    </xf>
    <xf numFmtId="0" fontId="6" fillId="34" borderId="11" xfId="0" applyFont="1" applyFill="1" applyBorder="1" applyAlignment="1">
      <alignment horizontal="center" vertical="center"/>
    </xf>
    <xf numFmtId="215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15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4" fontId="3" fillId="33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/>
      <protection locked="0"/>
    </xf>
    <xf numFmtId="204" fontId="3" fillId="0" borderId="11" xfId="0" applyNumberFormat="1" applyFont="1" applyFill="1" applyBorder="1" applyAlignment="1">
      <alignment horizontal="center" vertical="center"/>
    </xf>
    <xf numFmtId="215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215" fontId="3" fillId="34" borderId="0" xfId="0" applyNumberFormat="1" applyFont="1" applyFill="1" applyAlignment="1" applyProtection="1">
      <alignment/>
      <protection locked="0"/>
    </xf>
    <xf numFmtId="215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215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1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204" fontId="5" fillId="33" borderId="11" xfId="0" applyNumberFormat="1" applyFont="1" applyFill="1" applyBorder="1" applyAlignment="1">
      <alignment horizontal="center" vertical="center"/>
    </xf>
    <xf numFmtId="204" fontId="5" fillId="33" borderId="12" xfId="0" applyNumberFormat="1" applyFont="1" applyFill="1" applyBorder="1" applyAlignment="1">
      <alignment horizontal="center" vertical="center"/>
    </xf>
    <xf numFmtId="204" fontId="3" fillId="33" borderId="11" xfId="0" applyNumberFormat="1" applyFont="1" applyFill="1" applyBorder="1" applyAlignment="1">
      <alignment horizontal="center" vertical="center"/>
    </xf>
    <xf numFmtId="204" fontId="7" fillId="0" borderId="11" xfId="0" applyNumberFormat="1" applyFont="1" applyFill="1" applyBorder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7" fillId="0" borderId="15" xfId="0" applyNumberFormat="1" applyFont="1" applyFill="1" applyBorder="1" applyAlignment="1">
      <alignment horizontal="center" vertical="center"/>
    </xf>
    <xf numFmtId="215" fontId="3" fillId="33" borderId="0" xfId="0" applyNumberFormat="1" applyFont="1" applyFill="1" applyBorder="1" applyAlignment="1" applyProtection="1">
      <alignment wrapText="1"/>
      <protection locked="0"/>
    </xf>
    <xf numFmtId="0" fontId="8" fillId="34" borderId="13" xfId="0" applyFont="1" applyFill="1" applyBorder="1" applyAlignment="1" applyProtection="1">
      <alignment horizontal="center" vertical="center"/>
      <protection/>
    </xf>
    <xf numFmtId="204" fontId="3" fillId="33" borderId="0" xfId="0" applyNumberFormat="1" applyFont="1" applyFill="1" applyAlignment="1" applyProtection="1">
      <alignment/>
      <protection locked="0"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0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39" borderId="21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5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38" borderId="14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5"/>
  <sheetViews>
    <sheetView tabSelected="1" zoomScale="90" zoomScaleNormal="90" zoomScalePageLayoutView="0" workbookViewId="0" topLeftCell="A1">
      <selection activeCell="EI49" sqref="EI49"/>
    </sheetView>
  </sheetViews>
  <sheetFormatPr defaultColWidth="7.296875" defaultRowHeight="15"/>
  <cols>
    <col min="1" max="1" width="4.3984375" style="1" customWidth="1"/>
    <col min="2" max="2" width="14" style="25" customWidth="1"/>
    <col min="3" max="3" width="10.3984375" style="1" customWidth="1"/>
    <col min="4" max="4" width="10.09765625" style="1" customWidth="1"/>
    <col min="5" max="5" width="12.09765625" style="1" customWidth="1"/>
    <col min="6" max="6" width="13.5" style="41" customWidth="1"/>
    <col min="7" max="7" width="13" style="1" customWidth="1"/>
    <col min="8" max="8" width="11.69921875" style="1" customWidth="1"/>
    <col min="9" max="9" width="9.5" style="1" customWidth="1"/>
    <col min="10" max="10" width="12.8984375" style="1" customWidth="1"/>
    <col min="11" max="11" width="13.19921875" style="1" customWidth="1"/>
    <col min="12" max="12" width="12.0976562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10.69921875" style="1" customWidth="1"/>
    <col min="40" max="40" width="10.3984375" style="1" customWidth="1"/>
    <col min="41" max="41" width="12.69921875" style="1" customWidth="1"/>
    <col min="42" max="42" width="9.8984375" style="1" customWidth="1"/>
    <col min="43" max="43" width="10.69921875" style="1" customWidth="1"/>
    <col min="44" max="44" width="9.59765625" style="1" customWidth="1"/>
    <col min="45" max="45" width="10.8984375" style="1" customWidth="1"/>
    <col min="46" max="46" width="14.09765625" style="1" customWidth="1"/>
    <col min="47" max="47" width="11.5" style="1" customWidth="1"/>
    <col min="48" max="48" width="14.09765625" style="1" customWidth="1"/>
    <col min="49" max="49" width="13.5" style="1" customWidth="1"/>
    <col min="50" max="50" width="11.8984375" style="1" customWidth="1"/>
    <col min="51" max="51" width="14.09765625" style="1" customWidth="1"/>
    <col min="52" max="52" width="14.3984375" style="1" customWidth="1"/>
    <col min="53" max="53" width="13.5" style="1" customWidth="1"/>
    <col min="54" max="54" width="13.19921875" style="1" customWidth="1"/>
    <col min="55" max="55" width="13.59765625" style="1" customWidth="1"/>
    <col min="56" max="56" width="12" style="1" customWidth="1"/>
    <col min="57" max="57" width="12.8984375" style="1" customWidth="1"/>
    <col min="58" max="58" width="13.3984375" style="1" customWidth="1"/>
    <col min="59" max="59" width="11.3984375" style="1" customWidth="1"/>
    <col min="60" max="60" width="13" style="1" customWidth="1"/>
    <col min="61" max="61" width="15.09765625" style="1" customWidth="1"/>
    <col min="62" max="62" width="11" style="1" customWidth="1"/>
    <col min="63" max="63" width="12.8984375" style="1" customWidth="1"/>
    <col min="64" max="64" width="14.69921875" style="1" customWidth="1"/>
    <col min="65" max="65" width="11.5" style="1" customWidth="1"/>
    <col min="66" max="71" width="10.69921875" style="1" customWidth="1"/>
    <col min="72" max="72" width="14" style="1" customWidth="1"/>
    <col min="73" max="73" width="12.59765625" style="1" customWidth="1"/>
    <col min="74" max="74" width="14.69921875" style="1" customWidth="1"/>
    <col min="75" max="75" width="13.09765625" style="1" customWidth="1"/>
    <col min="76" max="76" width="10.3984375" style="1" customWidth="1"/>
    <col min="77" max="77" width="13" style="1" customWidth="1"/>
    <col min="78" max="78" width="11.5" style="1" customWidth="1"/>
    <col min="79" max="79" width="10.5" style="1" customWidth="1"/>
    <col min="80" max="80" width="11.3984375" style="1" customWidth="1"/>
    <col min="81" max="81" width="14" style="1" customWidth="1"/>
    <col min="82" max="82" width="12.5" style="1" customWidth="1"/>
    <col min="83" max="83" width="14.3984375" style="1" customWidth="1"/>
    <col min="84" max="84" width="13.8984375" style="1" customWidth="1"/>
    <col min="85" max="85" width="10.8984375" style="1" customWidth="1"/>
    <col min="86" max="86" width="13.19921875" style="1" customWidth="1"/>
    <col min="87" max="87" width="13.8984375" style="1" customWidth="1"/>
    <col min="88" max="88" width="13.19921875" style="1" customWidth="1"/>
    <col min="89" max="89" width="13.5" style="1" customWidth="1"/>
    <col min="90" max="90" width="13.69921875" style="1" customWidth="1"/>
    <col min="91" max="91" width="12" style="1" customWidth="1"/>
    <col min="92" max="92" width="11.69921875" style="1" customWidth="1"/>
    <col min="93" max="93" width="14.5" style="1" customWidth="1"/>
    <col min="94" max="94" width="11.69921875" style="1" customWidth="1"/>
    <col min="95" max="95" width="11" style="1" customWidth="1"/>
    <col min="96" max="96" width="13.59765625" style="1" customWidth="1"/>
    <col min="97" max="97" width="10.8984375" style="1" customWidth="1"/>
    <col min="98" max="98" width="12.69921875" style="1" customWidth="1"/>
    <col min="99" max="99" width="12.8984375" style="1" customWidth="1"/>
    <col min="100" max="100" width="10.69921875" style="1" customWidth="1"/>
    <col min="101" max="102" width="12" style="1" customWidth="1"/>
    <col min="103" max="103" width="9.5" style="1" customWidth="1"/>
    <col min="104" max="104" width="11.5" style="1" customWidth="1"/>
    <col min="105" max="105" width="12.8984375" style="1" customWidth="1"/>
    <col min="106" max="106" width="9.5" style="1" customWidth="1"/>
    <col min="107" max="107" width="11.19921875" style="1" customWidth="1"/>
    <col min="108" max="108" width="14.5" style="1" customWidth="1"/>
    <col min="109" max="109" width="11.59765625" style="1" customWidth="1"/>
    <col min="110" max="110" width="9.8984375" style="1" customWidth="1"/>
    <col min="111" max="112" width="13.09765625" style="1" customWidth="1"/>
    <col min="113" max="113" width="12.59765625" style="1" customWidth="1"/>
    <col min="114" max="114" width="10.69921875" style="1" customWidth="1"/>
    <col min="115" max="115" width="11.59765625" style="1" customWidth="1"/>
    <col min="116" max="116" width="10.3984375" style="1" customWidth="1"/>
    <col min="117" max="117" width="11.3984375" style="1" customWidth="1"/>
    <col min="118" max="118" width="12.69921875" style="1" customWidth="1"/>
    <col min="119" max="119" width="12.09765625" style="1" customWidth="1"/>
    <col min="120" max="120" width="12.5" style="1" customWidth="1"/>
    <col min="121" max="121" width="11.3984375" style="1" customWidth="1"/>
    <col min="122" max="122" width="10.59765625" style="1" customWidth="1"/>
    <col min="123" max="123" width="12.19921875" style="1" customWidth="1"/>
    <col min="124" max="124" width="12.8984375" style="1" customWidth="1"/>
    <col min="125" max="125" width="9.3984375" style="1" customWidth="1"/>
    <col min="126" max="126" width="11" style="1" customWidth="1"/>
    <col min="127" max="127" width="15" style="1" customWidth="1"/>
    <col min="128" max="128" width="10.59765625" style="1" customWidth="1"/>
    <col min="129" max="130" width="11.8984375" style="1" customWidth="1"/>
    <col min="131" max="131" width="10.5" style="1" customWidth="1"/>
    <col min="132" max="132" width="10.09765625" style="1" customWidth="1"/>
    <col min="133" max="133" width="12.19921875" style="1" customWidth="1"/>
    <col min="134" max="134" width="14.8984375" style="1" customWidth="1"/>
    <col min="135" max="135" width="12.5" style="1" customWidth="1"/>
    <col min="136" max="16384" width="7.19921875" style="1" customWidth="1"/>
  </cols>
  <sheetData>
    <row r="1" spans="3:132" ht="27.75" customHeight="1">
      <c r="C1" s="128" t="s">
        <v>11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29" t="s">
        <v>101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Q2" s="5"/>
      <c r="R2" s="5"/>
      <c r="T2" s="130"/>
      <c r="U2" s="130"/>
      <c r="V2" s="130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8"/>
      <c r="G3" s="8"/>
      <c r="H3" s="8"/>
      <c r="I3" s="8"/>
      <c r="J3" s="8"/>
      <c r="K3" s="8"/>
      <c r="L3" s="129" t="s">
        <v>12</v>
      </c>
      <c r="M3" s="129"/>
      <c r="N3" s="129"/>
      <c r="O3" s="12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31" t="s">
        <v>6</v>
      </c>
      <c r="B4" s="131" t="s">
        <v>10</v>
      </c>
      <c r="C4" s="134" t="s">
        <v>4</v>
      </c>
      <c r="D4" s="134" t="s">
        <v>5</v>
      </c>
      <c r="E4" s="137" t="s">
        <v>13</v>
      </c>
      <c r="F4" s="138"/>
      <c r="G4" s="138"/>
      <c r="H4" s="138"/>
      <c r="I4" s="139"/>
      <c r="J4" s="146" t="s">
        <v>45</v>
      </c>
      <c r="K4" s="147"/>
      <c r="L4" s="147"/>
      <c r="M4" s="147"/>
      <c r="N4" s="148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3"/>
      <c r="DF4" s="94" t="s">
        <v>14</v>
      </c>
      <c r="DG4" s="95" t="s">
        <v>15</v>
      </c>
      <c r="DH4" s="96"/>
      <c r="DI4" s="97"/>
      <c r="DJ4" s="104" t="s">
        <v>3</v>
      </c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94" t="s">
        <v>16</v>
      </c>
      <c r="EC4" s="105" t="s">
        <v>17</v>
      </c>
      <c r="ED4" s="106"/>
      <c r="EE4" s="107"/>
    </row>
    <row r="5" spans="1:135" s="9" customFormat="1" ht="15" customHeight="1">
      <c r="A5" s="132"/>
      <c r="B5" s="132"/>
      <c r="C5" s="135"/>
      <c r="D5" s="135"/>
      <c r="E5" s="140"/>
      <c r="F5" s="141"/>
      <c r="G5" s="141"/>
      <c r="H5" s="141"/>
      <c r="I5" s="142"/>
      <c r="J5" s="149"/>
      <c r="K5" s="150"/>
      <c r="L5" s="150"/>
      <c r="M5" s="150"/>
      <c r="N5" s="151"/>
      <c r="O5" s="114" t="s">
        <v>7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6"/>
      <c r="AV5" s="117" t="s">
        <v>2</v>
      </c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61" t="s">
        <v>8</v>
      </c>
      <c r="BL5" s="62"/>
      <c r="BM5" s="62"/>
      <c r="BN5" s="118" t="s">
        <v>18</v>
      </c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20"/>
      <c r="CE5" s="91" t="s">
        <v>0</v>
      </c>
      <c r="CF5" s="90"/>
      <c r="CG5" s="90"/>
      <c r="CH5" s="90"/>
      <c r="CI5" s="90"/>
      <c r="CJ5" s="90"/>
      <c r="CK5" s="90"/>
      <c r="CL5" s="90"/>
      <c r="CM5" s="124"/>
      <c r="CN5" s="118" t="s">
        <v>1</v>
      </c>
      <c r="CO5" s="119"/>
      <c r="CP5" s="119"/>
      <c r="CQ5" s="119"/>
      <c r="CR5" s="119"/>
      <c r="CS5" s="119"/>
      <c r="CT5" s="119"/>
      <c r="CU5" s="119"/>
      <c r="CV5" s="119"/>
      <c r="CW5" s="117" t="s">
        <v>19</v>
      </c>
      <c r="CX5" s="117"/>
      <c r="CY5" s="117"/>
      <c r="CZ5" s="61" t="s">
        <v>20</v>
      </c>
      <c r="DA5" s="62"/>
      <c r="DB5" s="63"/>
      <c r="DC5" s="61" t="s">
        <v>21</v>
      </c>
      <c r="DD5" s="62"/>
      <c r="DE5" s="63"/>
      <c r="DF5" s="94"/>
      <c r="DG5" s="98"/>
      <c r="DH5" s="99"/>
      <c r="DI5" s="100"/>
      <c r="DJ5" s="69"/>
      <c r="DK5" s="69"/>
      <c r="DL5" s="70"/>
      <c r="DM5" s="70"/>
      <c r="DN5" s="70"/>
      <c r="DO5" s="70"/>
      <c r="DP5" s="61" t="s">
        <v>22</v>
      </c>
      <c r="DQ5" s="62"/>
      <c r="DR5" s="63"/>
      <c r="DS5" s="67"/>
      <c r="DT5" s="68"/>
      <c r="DU5" s="68"/>
      <c r="DV5" s="68"/>
      <c r="DW5" s="68"/>
      <c r="DX5" s="68"/>
      <c r="DY5" s="68"/>
      <c r="DZ5" s="68"/>
      <c r="EA5" s="68"/>
      <c r="EB5" s="94"/>
      <c r="EC5" s="108"/>
      <c r="ED5" s="109"/>
      <c r="EE5" s="110"/>
    </row>
    <row r="6" spans="1:135" s="9" customFormat="1" ht="86.25" customHeight="1">
      <c r="A6" s="132"/>
      <c r="B6" s="132"/>
      <c r="C6" s="135"/>
      <c r="D6" s="135"/>
      <c r="E6" s="143"/>
      <c r="F6" s="144"/>
      <c r="G6" s="144"/>
      <c r="H6" s="144"/>
      <c r="I6" s="145"/>
      <c r="J6" s="152"/>
      <c r="K6" s="153"/>
      <c r="L6" s="153"/>
      <c r="M6" s="153"/>
      <c r="N6" s="154"/>
      <c r="O6" s="125" t="s">
        <v>23</v>
      </c>
      <c r="P6" s="126"/>
      <c r="Q6" s="126"/>
      <c r="R6" s="126"/>
      <c r="S6" s="127"/>
      <c r="T6" s="74" t="s">
        <v>24</v>
      </c>
      <c r="U6" s="75"/>
      <c r="V6" s="75"/>
      <c r="W6" s="75"/>
      <c r="X6" s="76"/>
      <c r="Y6" s="74" t="s">
        <v>25</v>
      </c>
      <c r="Z6" s="75"/>
      <c r="AA6" s="75"/>
      <c r="AB6" s="75"/>
      <c r="AC6" s="76"/>
      <c r="AD6" s="74" t="s">
        <v>26</v>
      </c>
      <c r="AE6" s="75"/>
      <c r="AF6" s="75"/>
      <c r="AG6" s="75"/>
      <c r="AH6" s="76"/>
      <c r="AI6" s="74" t="s">
        <v>27</v>
      </c>
      <c r="AJ6" s="75"/>
      <c r="AK6" s="75"/>
      <c r="AL6" s="75"/>
      <c r="AM6" s="76"/>
      <c r="AN6" s="74" t="s">
        <v>28</v>
      </c>
      <c r="AO6" s="75"/>
      <c r="AP6" s="75"/>
      <c r="AQ6" s="75"/>
      <c r="AR6" s="76"/>
      <c r="AS6" s="87" t="s">
        <v>29</v>
      </c>
      <c r="AT6" s="87"/>
      <c r="AU6" s="87"/>
      <c r="AV6" s="78" t="s">
        <v>30</v>
      </c>
      <c r="AW6" s="79"/>
      <c r="AX6" s="79"/>
      <c r="AY6" s="78" t="s">
        <v>31</v>
      </c>
      <c r="AZ6" s="79"/>
      <c r="BA6" s="80"/>
      <c r="BB6" s="81" t="s">
        <v>32</v>
      </c>
      <c r="BC6" s="82"/>
      <c r="BD6" s="83"/>
      <c r="BE6" s="81" t="s">
        <v>33</v>
      </c>
      <c r="BF6" s="82"/>
      <c r="BG6" s="82"/>
      <c r="BH6" s="92" t="s">
        <v>34</v>
      </c>
      <c r="BI6" s="93"/>
      <c r="BJ6" s="93"/>
      <c r="BK6" s="64"/>
      <c r="BL6" s="65"/>
      <c r="BM6" s="65"/>
      <c r="BN6" s="84" t="s">
        <v>35</v>
      </c>
      <c r="BO6" s="85"/>
      <c r="BP6" s="85"/>
      <c r="BQ6" s="85"/>
      <c r="BR6" s="86"/>
      <c r="BS6" s="77" t="s">
        <v>36</v>
      </c>
      <c r="BT6" s="77"/>
      <c r="BU6" s="77"/>
      <c r="BV6" s="77" t="s">
        <v>37</v>
      </c>
      <c r="BW6" s="77"/>
      <c r="BX6" s="77"/>
      <c r="BY6" s="77" t="s">
        <v>38</v>
      </c>
      <c r="BZ6" s="77"/>
      <c r="CA6" s="77"/>
      <c r="CB6" s="77" t="s">
        <v>39</v>
      </c>
      <c r="CC6" s="77"/>
      <c r="CD6" s="77"/>
      <c r="CE6" s="77" t="s">
        <v>46</v>
      </c>
      <c r="CF6" s="77"/>
      <c r="CG6" s="77"/>
      <c r="CH6" s="91" t="s">
        <v>47</v>
      </c>
      <c r="CI6" s="90"/>
      <c r="CJ6" s="90"/>
      <c r="CK6" s="77" t="s">
        <v>40</v>
      </c>
      <c r="CL6" s="77"/>
      <c r="CM6" s="77"/>
      <c r="CN6" s="88" t="s">
        <v>41</v>
      </c>
      <c r="CO6" s="89"/>
      <c r="CP6" s="90"/>
      <c r="CQ6" s="77" t="s">
        <v>42</v>
      </c>
      <c r="CR6" s="77"/>
      <c r="CS6" s="77"/>
      <c r="CT6" s="91" t="s">
        <v>48</v>
      </c>
      <c r="CU6" s="90"/>
      <c r="CV6" s="90"/>
      <c r="CW6" s="117"/>
      <c r="CX6" s="117"/>
      <c r="CY6" s="117"/>
      <c r="CZ6" s="64"/>
      <c r="DA6" s="65"/>
      <c r="DB6" s="66"/>
      <c r="DC6" s="64"/>
      <c r="DD6" s="65"/>
      <c r="DE6" s="66"/>
      <c r="DF6" s="94"/>
      <c r="DG6" s="101"/>
      <c r="DH6" s="102"/>
      <c r="DI6" s="103"/>
      <c r="DJ6" s="61" t="s">
        <v>49</v>
      </c>
      <c r="DK6" s="62"/>
      <c r="DL6" s="63"/>
      <c r="DM6" s="61" t="s">
        <v>50</v>
      </c>
      <c r="DN6" s="62"/>
      <c r="DO6" s="63"/>
      <c r="DP6" s="64"/>
      <c r="DQ6" s="65"/>
      <c r="DR6" s="66"/>
      <c r="DS6" s="61" t="s">
        <v>51</v>
      </c>
      <c r="DT6" s="62"/>
      <c r="DU6" s="63"/>
      <c r="DV6" s="61" t="s">
        <v>52</v>
      </c>
      <c r="DW6" s="62"/>
      <c r="DX6" s="63"/>
      <c r="DY6" s="59" t="s">
        <v>53</v>
      </c>
      <c r="DZ6" s="60"/>
      <c r="EA6" s="60"/>
      <c r="EB6" s="94"/>
      <c r="EC6" s="111"/>
      <c r="ED6" s="112"/>
      <c r="EE6" s="113"/>
    </row>
    <row r="7" spans="1:135" s="10" customFormat="1" ht="36" customHeight="1">
      <c r="A7" s="132"/>
      <c r="B7" s="132"/>
      <c r="C7" s="135"/>
      <c r="D7" s="135"/>
      <c r="E7" s="54" t="s">
        <v>43</v>
      </c>
      <c r="F7" s="71" t="s">
        <v>55</v>
      </c>
      <c r="G7" s="72"/>
      <c r="H7" s="72"/>
      <c r="I7" s="73"/>
      <c r="J7" s="54" t="s">
        <v>43</v>
      </c>
      <c r="K7" s="71" t="s">
        <v>55</v>
      </c>
      <c r="L7" s="72"/>
      <c r="M7" s="72"/>
      <c r="N7" s="73"/>
      <c r="O7" s="54" t="s">
        <v>43</v>
      </c>
      <c r="P7" s="71" t="s">
        <v>55</v>
      </c>
      <c r="Q7" s="72"/>
      <c r="R7" s="72"/>
      <c r="S7" s="73"/>
      <c r="T7" s="54" t="s">
        <v>43</v>
      </c>
      <c r="U7" s="71" t="s">
        <v>55</v>
      </c>
      <c r="V7" s="72"/>
      <c r="W7" s="72"/>
      <c r="X7" s="73"/>
      <c r="Y7" s="54" t="s">
        <v>43</v>
      </c>
      <c r="Z7" s="71" t="s">
        <v>55</v>
      </c>
      <c r="AA7" s="72"/>
      <c r="AB7" s="72"/>
      <c r="AC7" s="73"/>
      <c r="AD7" s="54" t="s">
        <v>43</v>
      </c>
      <c r="AE7" s="71" t="s">
        <v>55</v>
      </c>
      <c r="AF7" s="72"/>
      <c r="AG7" s="72"/>
      <c r="AH7" s="73"/>
      <c r="AI7" s="54" t="s">
        <v>43</v>
      </c>
      <c r="AJ7" s="71" t="s">
        <v>55</v>
      </c>
      <c r="AK7" s="72"/>
      <c r="AL7" s="72"/>
      <c r="AM7" s="73"/>
      <c r="AN7" s="54" t="s">
        <v>43</v>
      </c>
      <c r="AO7" s="71" t="s">
        <v>55</v>
      </c>
      <c r="AP7" s="72"/>
      <c r="AQ7" s="72"/>
      <c r="AR7" s="73"/>
      <c r="AS7" s="54" t="s">
        <v>43</v>
      </c>
      <c r="AT7" s="57" t="s">
        <v>55</v>
      </c>
      <c r="AU7" s="58"/>
      <c r="AV7" s="54" t="s">
        <v>43</v>
      </c>
      <c r="AW7" s="57" t="s">
        <v>55</v>
      </c>
      <c r="AX7" s="58"/>
      <c r="AY7" s="54" t="s">
        <v>43</v>
      </c>
      <c r="AZ7" s="57" t="s">
        <v>55</v>
      </c>
      <c r="BA7" s="58"/>
      <c r="BB7" s="54" t="s">
        <v>43</v>
      </c>
      <c r="BC7" s="57" t="s">
        <v>55</v>
      </c>
      <c r="BD7" s="58"/>
      <c r="BE7" s="54" t="s">
        <v>43</v>
      </c>
      <c r="BF7" s="57" t="s">
        <v>55</v>
      </c>
      <c r="BG7" s="58"/>
      <c r="BH7" s="54" t="s">
        <v>43</v>
      </c>
      <c r="BI7" s="57" t="s">
        <v>55</v>
      </c>
      <c r="BJ7" s="58"/>
      <c r="BK7" s="54" t="s">
        <v>43</v>
      </c>
      <c r="BL7" s="57" t="s">
        <v>55</v>
      </c>
      <c r="BM7" s="58"/>
      <c r="BN7" s="54" t="s">
        <v>43</v>
      </c>
      <c r="BO7" s="57" t="s">
        <v>55</v>
      </c>
      <c r="BP7" s="155"/>
      <c r="BQ7" s="155"/>
      <c r="BR7" s="58"/>
      <c r="BS7" s="54" t="s">
        <v>43</v>
      </c>
      <c r="BT7" s="57" t="s">
        <v>55</v>
      </c>
      <c r="BU7" s="58"/>
      <c r="BV7" s="54" t="s">
        <v>43</v>
      </c>
      <c r="BW7" s="57" t="s">
        <v>55</v>
      </c>
      <c r="BX7" s="58"/>
      <c r="BY7" s="54" t="s">
        <v>43</v>
      </c>
      <c r="BZ7" s="57" t="s">
        <v>55</v>
      </c>
      <c r="CA7" s="58"/>
      <c r="CB7" s="54" t="s">
        <v>43</v>
      </c>
      <c r="CC7" s="57" t="s">
        <v>55</v>
      </c>
      <c r="CD7" s="58"/>
      <c r="CE7" s="54" t="s">
        <v>43</v>
      </c>
      <c r="CF7" s="57" t="s">
        <v>55</v>
      </c>
      <c r="CG7" s="58"/>
      <c r="CH7" s="54" t="s">
        <v>43</v>
      </c>
      <c r="CI7" s="57" t="s">
        <v>55</v>
      </c>
      <c r="CJ7" s="58"/>
      <c r="CK7" s="54" t="s">
        <v>43</v>
      </c>
      <c r="CL7" s="57" t="s">
        <v>55</v>
      </c>
      <c r="CM7" s="58"/>
      <c r="CN7" s="54" t="s">
        <v>43</v>
      </c>
      <c r="CO7" s="57" t="s">
        <v>55</v>
      </c>
      <c r="CP7" s="58"/>
      <c r="CQ7" s="54" t="s">
        <v>43</v>
      </c>
      <c r="CR7" s="57" t="s">
        <v>55</v>
      </c>
      <c r="CS7" s="58"/>
      <c r="CT7" s="54" t="s">
        <v>43</v>
      </c>
      <c r="CU7" s="57" t="s">
        <v>55</v>
      </c>
      <c r="CV7" s="58"/>
      <c r="CW7" s="54" t="s">
        <v>43</v>
      </c>
      <c r="CX7" s="57" t="s">
        <v>55</v>
      </c>
      <c r="CY7" s="58"/>
      <c r="CZ7" s="54" t="s">
        <v>43</v>
      </c>
      <c r="DA7" s="57" t="s">
        <v>55</v>
      </c>
      <c r="DB7" s="58"/>
      <c r="DC7" s="54" t="s">
        <v>43</v>
      </c>
      <c r="DD7" s="57" t="s">
        <v>55</v>
      </c>
      <c r="DE7" s="58"/>
      <c r="DF7" s="56" t="s">
        <v>9</v>
      </c>
      <c r="DG7" s="54" t="s">
        <v>43</v>
      </c>
      <c r="DH7" s="57" t="s">
        <v>55</v>
      </c>
      <c r="DI7" s="58"/>
      <c r="DJ7" s="54" t="s">
        <v>43</v>
      </c>
      <c r="DK7" s="57" t="s">
        <v>55</v>
      </c>
      <c r="DL7" s="58"/>
      <c r="DM7" s="54" t="s">
        <v>43</v>
      </c>
      <c r="DN7" s="57" t="s">
        <v>55</v>
      </c>
      <c r="DO7" s="58"/>
      <c r="DP7" s="54" t="s">
        <v>43</v>
      </c>
      <c r="DQ7" s="57" t="s">
        <v>55</v>
      </c>
      <c r="DR7" s="58"/>
      <c r="DS7" s="54" t="s">
        <v>43</v>
      </c>
      <c r="DT7" s="57" t="s">
        <v>55</v>
      </c>
      <c r="DU7" s="58"/>
      <c r="DV7" s="54" t="s">
        <v>43</v>
      </c>
      <c r="DW7" s="57" t="s">
        <v>55</v>
      </c>
      <c r="DX7" s="58"/>
      <c r="DY7" s="54" t="s">
        <v>43</v>
      </c>
      <c r="DZ7" s="57" t="s">
        <v>55</v>
      </c>
      <c r="EA7" s="58"/>
      <c r="EB7" s="94" t="s">
        <v>9</v>
      </c>
      <c r="EC7" s="54" t="s">
        <v>43</v>
      </c>
      <c r="ED7" s="57" t="s">
        <v>55</v>
      </c>
      <c r="EE7" s="58"/>
    </row>
    <row r="8" spans="1:135" s="32" customFormat="1" ht="101.25" customHeight="1">
      <c r="A8" s="133"/>
      <c r="B8" s="133"/>
      <c r="C8" s="136"/>
      <c r="D8" s="136"/>
      <c r="E8" s="55"/>
      <c r="F8" s="42" t="s">
        <v>98</v>
      </c>
      <c r="G8" s="31" t="s">
        <v>99</v>
      </c>
      <c r="H8" s="43" t="s">
        <v>100</v>
      </c>
      <c r="I8" s="31" t="s">
        <v>54</v>
      </c>
      <c r="J8" s="55"/>
      <c r="K8" s="42" t="s">
        <v>98</v>
      </c>
      <c r="L8" s="31" t="s">
        <v>99</v>
      </c>
      <c r="M8" s="43" t="s">
        <v>100</v>
      </c>
      <c r="N8" s="31" t="s">
        <v>54</v>
      </c>
      <c r="O8" s="55"/>
      <c r="P8" s="42" t="s">
        <v>98</v>
      </c>
      <c r="Q8" s="31" t="s">
        <v>99</v>
      </c>
      <c r="R8" s="43" t="s">
        <v>100</v>
      </c>
      <c r="S8" s="31" t="s">
        <v>54</v>
      </c>
      <c r="T8" s="55"/>
      <c r="U8" s="42" t="s">
        <v>98</v>
      </c>
      <c r="V8" s="31" t="s">
        <v>99</v>
      </c>
      <c r="W8" s="43" t="s">
        <v>100</v>
      </c>
      <c r="X8" s="31" t="s">
        <v>54</v>
      </c>
      <c r="Y8" s="55"/>
      <c r="Z8" s="42" t="s">
        <v>98</v>
      </c>
      <c r="AA8" s="31" t="s">
        <v>99</v>
      </c>
      <c r="AB8" s="43" t="s">
        <v>100</v>
      </c>
      <c r="AC8" s="31" t="s">
        <v>54</v>
      </c>
      <c r="AD8" s="55"/>
      <c r="AE8" s="42" t="s">
        <v>98</v>
      </c>
      <c r="AF8" s="31" t="s">
        <v>99</v>
      </c>
      <c r="AG8" s="43" t="s">
        <v>100</v>
      </c>
      <c r="AH8" s="31" t="s">
        <v>54</v>
      </c>
      <c r="AI8" s="55"/>
      <c r="AJ8" s="42" t="s">
        <v>98</v>
      </c>
      <c r="AK8" s="31" t="s">
        <v>99</v>
      </c>
      <c r="AL8" s="43" t="s">
        <v>100</v>
      </c>
      <c r="AM8" s="31" t="s">
        <v>54</v>
      </c>
      <c r="AN8" s="55"/>
      <c r="AO8" s="42" t="s">
        <v>98</v>
      </c>
      <c r="AP8" s="31" t="s">
        <v>99</v>
      </c>
      <c r="AQ8" s="43" t="s">
        <v>100</v>
      </c>
      <c r="AR8" s="31" t="s">
        <v>54</v>
      </c>
      <c r="AS8" s="55"/>
      <c r="AT8" s="42" t="s">
        <v>98</v>
      </c>
      <c r="AU8" s="31" t="s">
        <v>99</v>
      </c>
      <c r="AV8" s="55"/>
      <c r="AW8" s="42" t="s">
        <v>98</v>
      </c>
      <c r="AX8" s="31" t="s">
        <v>99</v>
      </c>
      <c r="AY8" s="55"/>
      <c r="AZ8" s="42" t="s">
        <v>98</v>
      </c>
      <c r="BA8" s="31" t="s">
        <v>99</v>
      </c>
      <c r="BB8" s="55"/>
      <c r="BC8" s="42" t="s">
        <v>98</v>
      </c>
      <c r="BD8" s="31" t="s">
        <v>99</v>
      </c>
      <c r="BE8" s="55"/>
      <c r="BF8" s="42" t="s">
        <v>98</v>
      </c>
      <c r="BG8" s="31" t="s">
        <v>99</v>
      </c>
      <c r="BH8" s="55"/>
      <c r="BI8" s="42" t="s">
        <v>98</v>
      </c>
      <c r="BJ8" s="31" t="s">
        <v>99</v>
      </c>
      <c r="BK8" s="55"/>
      <c r="BL8" s="42" t="s">
        <v>98</v>
      </c>
      <c r="BM8" s="31" t="s">
        <v>99</v>
      </c>
      <c r="BN8" s="55"/>
      <c r="BO8" s="42" t="s">
        <v>98</v>
      </c>
      <c r="BP8" s="31" t="s">
        <v>99</v>
      </c>
      <c r="BQ8" s="43" t="s">
        <v>100</v>
      </c>
      <c r="BR8" s="31" t="s">
        <v>54</v>
      </c>
      <c r="BS8" s="55"/>
      <c r="BT8" s="42" t="s">
        <v>98</v>
      </c>
      <c r="BU8" s="31" t="s">
        <v>99</v>
      </c>
      <c r="BV8" s="55"/>
      <c r="BW8" s="42" t="s">
        <v>98</v>
      </c>
      <c r="BX8" s="31" t="s">
        <v>99</v>
      </c>
      <c r="BY8" s="55"/>
      <c r="BZ8" s="42" t="s">
        <v>98</v>
      </c>
      <c r="CA8" s="31" t="s">
        <v>99</v>
      </c>
      <c r="CB8" s="55"/>
      <c r="CC8" s="42" t="s">
        <v>98</v>
      </c>
      <c r="CD8" s="31" t="s">
        <v>99</v>
      </c>
      <c r="CE8" s="55"/>
      <c r="CF8" s="42" t="s">
        <v>98</v>
      </c>
      <c r="CG8" s="31" t="s">
        <v>99</v>
      </c>
      <c r="CH8" s="55"/>
      <c r="CI8" s="42" t="s">
        <v>98</v>
      </c>
      <c r="CJ8" s="31" t="s">
        <v>99</v>
      </c>
      <c r="CK8" s="55"/>
      <c r="CL8" s="42" t="s">
        <v>98</v>
      </c>
      <c r="CM8" s="31" t="s">
        <v>99</v>
      </c>
      <c r="CN8" s="55"/>
      <c r="CO8" s="42" t="s">
        <v>98</v>
      </c>
      <c r="CP8" s="31" t="s">
        <v>99</v>
      </c>
      <c r="CQ8" s="55"/>
      <c r="CR8" s="42" t="s">
        <v>98</v>
      </c>
      <c r="CS8" s="31" t="s">
        <v>99</v>
      </c>
      <c r="CT8" s="55"/>
      <c r="CU8" s="42" t="s">
        <v>98</v>
      </c>
      <c r="CV8" s="31" t="s">
        <v>99</v>
      </c>
      <c r="CW8" s="55"/>
      <c r="CX8" s="42" t="s">
        <v>98</v>
      </c>
      <c r="CY8" s="31" t="s">
        <v>99</v>
      </c>
      <c r="CZ8" s="55"/>
      <c r="DA8" s="42" t="s">
        <v>98</v>
      </c>
      <c r="DB8" s="31" t="s">
        <v>99</v>
      </c>
      <c r="DC8" s="55"/>
      <c r="DD8" s="42" t="s">
        <v>98</v>
      </c>
      <c r="DE8" s="31" t="s">
        <v>99</v>
      </c>
      <c r="DF8" s="56"/>
      <c r="DG8" s="55"/>
      <c r="DH8" s="42" t="s">
        <v>98</v>
      </c>
      <c r="DI8" s="31" t="s">
        <v>99</v>
      </c>
      <c r="DJ8" s="55"/>
      <c r="DK8" s="42" t="s">
        <v>98</v>
      </c>
      <c r="DL8" s="31" t="s">
        <v>99</v>
      </c>
      <c r="DM8" s="55"/>
      <c r="DN8" s="42" t="s">
        <v>98</v>
      </c>
      <c r="DO8" s="31" t="s">
        <v>99</v>
      </c>
      <c r="DP8" s="55"/>
      <c r="DQ8" s="42" t="s">
        <v>98</v>
      </c>
      <c r="DR8" s="31" t="s">
        <v>99</v>
      </c>
      <c r="DS8" s="55"/>
      <c r="DT8" s="42" t="s">
        <v>98</v>
      </c>
      <c r="DU8" s="31" t="s">
        <v>99</v>
      </c>
      <c r="DV8" s="55"/>
      <c r="DW8" s="42" t="s">
        <v>98</v>
      </c>
      <c r="DX8" s="31" t="s">
        <v>99</v>
      </c>
      <c r="DY8" s="55"/>
      <c r="DZ8" s="42" t="s">
        <v>98</v>
      </c>
      <c r="EA8" s="31" t="s">
        <v>99</v>
      </c>
      <c r="EB8" s="94"/>
      <c r="EC8" s="55"/>
      <c r="ED8" s="42" t="s">
        <v>98</v>
      </c>
      <c r="EE8" s="31" t="s">
        <v>99</v>
      </c>
    </row>
    <row r="9" spans="1:135" s="36" customFormat="1" ht="15" customHeight="1">
      <c r="A9" s="33"/>
      <c r="B9" s="34">
        <v>1</v>
      </c>
      <c r="C9" s="35">
        <v>2</v>
      </c>
      <c r="D9" s="34">
        <v>3</v>
      </c>
      <c r="E9" s="35">
        <v>4</v>
      </c>
      <c r="F9" s="34">
        <v>5</v>
      </c>
      <c r="G9" s="35">
        <v>6</v>
      </c>
      <c r="H9" s="34">
        <v>7</v>
      </c>
      <c r="I9" s="35">
        <v>8</v>
      </c>
      <c r="J9" s="34">
        <v>9</v>
      </c>
      <c r="K9" s="35">
        <v>10</v>
      </c>
      <c r="L9" s="34">
        <v>11</v>
      </c>
      <c r="M9" s="35">
        <v>12</v>
      </c>
      <c r="N9" s="34">
        <v>13</v>
      </c>
      <c r="O9" s="35">
        <v>14</v>
      </c>
      <c r="P9" s="34">
        <v>15</v>
      </c>
      <c r="Q9" s="35">
        <v>16</v>
      </c>
      <c r="R9" s="34">
        <v>17</v>
      </c>
      <c r="S9" s="35">
        <v>18</v>
      </c>
      <c r="T9" s="34">
        <v>19</v>
      </c>
      <c r="U9" s="35">
        <v>20</v>
      </c>
      <c r="V9" s="34">
        <v>21</v>
      </c>
      <c r="W9" s="35">
        <v>22</v>
      </c>
      <c r="X9" s="34">
        <v>23</v>
      </c>
      <c r="Y9" s="35">
        <v>24</v>
      </c>
      <c r="Z9" s="34">
        <v>25</v>
      </c>
      <c r="AA9" s="35">
        <v>26</v>
      </c>
      <c r="AB9" s="34">
        <v>27</v>
      </c>
      <c r="AC9" s="35">
        <v>28</v>
      </c>
      <c r="AD9" s="34">
        <v>29</v>
      </c>
      <c r="AE9" s="35">
        <v>30</v>
      </c>
      <c r="AF9" s="34">
        <v>31</v>
      </c>
      <c r="AG9" s="35">
        <v>32</v>
      </c>
      <c r="AH9" s="34">
        <v>33</v>
      </c>
      <c r="AI9" s="35">
        <v>34</v>
      </c>
      <c r="AJ9" s="34">
        <v>35</v>
      </c>
      <c r="AK9" s="35">
        <v>36</v>
      </c>
      <c r="AL9" s="34">
        <v>37</v>
      </c>
      <c r="AM9" s="35">
        <v>38</v>
      </c>
      <c r="AN9" s="34">
        <v>39</v>
      </c>
      <c r="AO9" s="35">
        <v>40</v>
      </c>
      <c r="AP9" s="34">
        <v>41</v>
      </c>
      <c r="AQ9" s="35">
        <v>42</v>
      </c>
      <c r="AR9" s="34">
        <v>43</v>
      </c>
      <c r="AS9" s="35">
        <v>44</v>
      </c>
      <c r="AT9" s="34">
        <v>45</v>
      </c>
      <c r="AU9" s="35">
        <v>46</v>
      </c>
      <c r="AV9" s="34">
        <v>47</v>
      </c>
      <c r="AW9" s="35">
        <v>48</v>
      </c>
      <c r="AX9" s="34">
        <v>49</v>
      </c>
      <c r="AY9" s="35">
        <v>50</v>
      </c>
      <c r="AZ9" s="34">
        <v>51</v>
      </c>
      <c r="BA9" s="35">
        <v>52</v>
      </c>
      <c r="BB9" s="34">
        <v>53</v>
      </c>
      <c r="BC9" s="35">
        <v>54</v>
      </c>
      <c r="BD9" s="34">
        <v>55</v>
      </c>
      <c r="BE9" s="35">
        <v>56</v>
      </c>
      <c r="BF9" s="34">
        <v>57</v>
      </c>
      <c r="BG9" s="35">
        <v>58</v>
      </c>
      <c r="BH9" s="34">
        <v>59</v>
      </c>
      <c r="BI9" s="35">
        <v>60</v>
      </c>
      <c r="BJ9" s="34">
        <v>61</v>
      </c>
      <c r="BK9" s="35">
        <v>62</v>
      </c>
      <c r="BL9" s="34">
        <v>63</v>
      </c>
      <c r="BM9" s="35">
        <v>64</v>
      </c>
      <c r="BN9" s="34">
        <v>65</v>
      </c>
      <c r="BO9" s="35">
        <v>66</v>
      </c>
      <c r="BP9" s="34">
        <v>67</v>
      </c>
      <c r="BQ9" s="35">
        <v>68</v>
      </c>
      <c r="BR9" s="34">
        <v>69</v>
      </c>
      <c r="BS9" s="35">
        <v>70</v>
      </c>
      <c r="BT9" s="34">
        <v>71</v>
      </c>
      <c r="BU9" s="35">
        <v>72</v>
      </c>
      <c r="BV9" s="34">
        <v>73</v>
      </c>
      <c r="BW9" s="35">
        <v>74</v>
      </c>
      <c r="BX9" s="34">
        <v>75</v>
      </c>
      <c r="BY9" s="35">
        <v>76</v>
      </c>
      <c r="BZ9" s="34">
        <v>77</v>
      </c>
      <c r="CA9" s="35">
        <v>78</v>
      </c>
      <c r="CB9" s="34">
        <v>79</v>
      </c>
      <c r="CC9" s="35">
        <v>80</v>
      </c>
      <c r="CD9" s="34">
        <v>81</v>
      </c>
      <c r="CE9" s="35">
        <v>82</v>
      </c>
      <c r="CF9" s="34">
        <v>83</v>
      </c>
      <c r="CG9" s="35">
        <v>84</v>
      </c>
      <c r="CH9" s="34">
        <v>85</v>
      </c>
      <c r="CI9" s="35">
        <v>86</v>
      </c>
      <c r="CJ9" s="34">
        <v>87</v>
      </c>
      <c r="CK9" s="35">
        <v>88</v>
      </c>
      <c r="CL9" s="34">
        <v>89</v>
      </c>
      <c r="CM9" s="35">
        <v>90</v>
      </c>
      <c r="CN9" s="52">
        <v>91</v>
      </c>
      <c r="CO9" s="35">
        <v>92</v>
      </c>
      <c r="CP9" s="52">
        <v>93</v>
      </c>
      <c r="CQ9" s="35">
        <v>94</v>
      </c>
      <c r="CR9" s="34">
        <v>95</v>
      </c>
      <c r="CS9" s="35">
        <v>96</v>
      </c>
      <c r="CT9" s="34">
        <v>97</v>
      </c>
      <c r="CU9" s="35">
        <v>98</v>
      </c>
      <c r="CV9" s="34">
        <v>99</v>
      </c>
      <c r="CW9" s="35">
        <v>100</v>
      </c>
      <c r="CX9" s="34">
        <v>101</v>
      </c>
      <c r="CY9" s="35">
        <v>102</v>
      </c>
      <c r="CZ9" s="34">
        <v>103</v>
      </c>
      <c r="DA9" s="35">
        <v>104</v>
      </c>
      <c r="DB9" s="34">
        <v>105</v>
      </c>
      <c r="DC9" s="35">
        <v>106</v>
      </c>
      <c r="DD9" s="34">
        <v>107</v>
      </c>
      <c r="DE9" s="35">
        <v>108</v>
      </c>
      <c r="DF9" s="34">
        <v>109</v>
      </c>
      <c r="DG9" s="35">
        <v>110</v>
      </c>
      <c r="DH9" s="34">
        <v>111</v>
      </c>
      <c r="DI9" s="35">
        <v>112</v>
      </c>
      <c r="DJ9" s="34">
        <v>113</v>
      </c>
      <c r="DK9" s="35">
        <v>114</v>
      </c>
      <c r="DL9" s="34">
        <v>115</v>
      </c>
      <c r="DM9" s="35">
        <v>116</v>
      </c>
      <c r="DN9" s="34">
        <v>117</v>
      </c>
      <c r="DO9" s="35">
        <v>118</v>
      </c>
      <c r="DP9" s="34">
        <v>119</v>
      </c>
      <c r="DQ9" s="35">
        <v>120</v>
      </c>
      <c r="DR9" s="34">
        <v>121</v>
      </c>
      <c r="DS9" s="35">
        <v>122</v>
      </c>
      <c r="DT9" s="34">
        <v>123</v>
      </c>
      <c r="DU9" s="35">
        <v>124</v>
      </c>
      <c r="DV9" s="34">
        <v>125</v>
      </c>
      <c r="DW9" s="35">
        <v>126</v>
      </c>
      <c r="DX9" s="34">
        <v>127</v>
      </c>
      <c r="DY9" s="35">
        <v>128</v>
      </c>
      <c r="DZ9" s="34">
        <v>129</v>
      </c>
      <c r="EA9" s="35">
        <v>130</v>
      </c>
      <c r="EB9" s="34">
        <v>131</v>
      </c>
      <c r="EC9" s="35">
        <v>132</v>
      </c>
      <c r="ED9" s="34">
        <v>133</v>
      </c>
      <c r="EE9" s="35">
        <v>134</v>
      </c>
    </row>
    <row r="10" spans="1:135" s="15" customFormat="1" ht="20.25" customHeight="1">
      <c r="A10" s="23">
        <v>1</v>
      </c>
      <c r="B10" s="47" t="s">
        <v>56</v>
      </c>
      <c r="C10" s="11">
        <v>748.9984</v>
      </c>
      <c r="D10" s="24">
        <v>17651.5411</v>
      </c>
      <c r="E10" s="30">
        <f>DG10+EC10-DY10</f>
        <v>166360.3</v>
      </c>
      <c r="F10" s="39">
        <f>DH10+ED10-DZ10</f>
        <v>112642.67499999999</v>
      </c>
      <c r="G10" s="12">
        <f aca="true" t="shared" si="0" ref="G10:G41">DI10+EE10-EA10</f>
        <v>77255.172</v>
      </c>
      <c r="H10" s="12">
        <f>G10/F10*100</f>
        <v>68.58428388707922</v>
      </c>
      <c r="I10" s="12">
        <f>G10/E10*100</f>
        <v>46.43846638891611</v>
      </c>
      <c r="J10" s="12">
        <f aca="true" t="shared" si="1" ref="J10:K41">T10+Y10+AD10+AI10+AN10+AS10+BK10+BS10+BV10+BY10+CB10+CE10+CK10+CN10+CT10+CW10+DC10</f>
        <v>81479.4</v>
      </c>
      <c r="K10" s="12">
        <f t="shared" si="1"/>
        <v>48982</v>
      </c>
      <c r="L10" s="12">
        <f aca="true" t="shared" si="2" ref="L10:L41">V10+AA10+AF10+AK10+AP10+AU10+BM10+BU10+BX10+CA10+CD10+CG10+CM10+CP10+CV10+CY10+DE10</f>
        <v>27741.272</v>
      </c>
      <c r="M10" s="12">
        <f>L10/K10*100</f>
        <v>56.63564574741742</v>
      </c>
      <c r="N10" s="12">
        <f>L10/J10*100</f>
        <v>34.0469762909398</v>
      </c>
      <c r="O10" s="12">
        <f aca="true" t="shared" si="3" ref="O10:P41">T10+AD10</f>
        <v>19815</v>
      </c>
      <c r="P10" s="12">
        <f t="shared" si="3"/>
        <v>12140</v>
      </c>
      <c r="Q10" s="12">
        <f aca="true" t="shared" si="4" ref="Q10:Q41">V10+AF10</f>
        <v>6873.988</v>
      </c>
      <c r="R10" s="12">
        <f>Q10/P10*100</f>
        <v>56.62263591433279</v>
      </c>
      <c r="S10" s="11">
        <f>Q10/O10*100</f>
        <v>34.6908301791572</v>
      </c>
      <c r="T10" s="44">
        <v>1569.2</v>
      </c>
      <c r="U10" s="44">
        <v>1140</v>
      </c>
      <c r="V10" s="12">
        <v>546.526</v>
      </c>
      <c r="W10" s="12">
        <f>V10/U10*100</f>
        <v>47.94087719298245</v>
      </c>
      <c r="X10" s="11">
        <f>V10/T10*100</f>
        <v>34.82832016314045</v>
      </c>
      <c r="Y10" s="44">
        <v>21020.2</v>
      </c>
      <c r="Z10" s="44">
        <v>9000</v>
      </c>
      <c r="AA10" s="12">
        <v>5720.452</v>
      </c>
      <c r="AB10" s="12">
        <f>AA10/Z10*100</f>
        <v>63.56057777777778</v>
      </c>
      <c r="AC10" s="11">
        <f>AA10/Y10*100</f>
        <v>27.21407027525904</v>
      </c>
      <c r="AD10" s="44">
        <v>18245.8</v>
      </c>
      <c r="AE10" s="44">
        <v>11000</v>
      </c>
      <c r="AF10" s="12">
        <v>6327.462</v>
      </c>
      <c r="AG10" s="12">
        <f>AF10/AE10*100</f>
        <v>57.52238181818182</v>
      </c>
      <c r="AH10" s="11">
        <f>AF10/AD10*100</f>
        <v>34.67900557936621</v>
      </c>
      <c r="AI10" s="44">
        <v>1661</v>
      </c>
      <c r="AJ10" s="44">
        <v>1230</v>
      </c>
      <c r="AK10" s="12">
        <v>1055</v>
      </c>
      <c r="AL10" s="12">
        <f>AK10/AJ10*100</f>
        <v>85.77235772357723</v>
      </c>
      <c r="AM10" s="11">
        <f>AK10/AI10*100</f>
        <v>63.51595424443106</v>
      </c>
      <c r="AN10" s="13">
        <v>0</v>
      </c>
      <c r="AO10" s="13">
        <v>0</v>
      </c>
      <c r="AP10" s="12">
        <v>0</v>
      </c>
      <c r="AQ10" s="12" t="e">
        <f>AP10/AO10*100</f>
        <v>#DIV/0!</v>
      </c>
      <c r="AR10" s="11" t="e">
        <f>AP10/AN10*100</f>
        <v>#DIV/0!</v>
      </c>
      <c r="AS10" s="13">
        <v>0</v>
      </c>
      <c r="AT10" s="13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84880.9</v>
      </c>
      <c r="AZ10" s="11">
        <v>63660.674999999996</v>
      </c>
      <c r="BA10" s="11">
        <v>49513.9</v>
      </c>
      <c r="BB10" s="14">
        <v>0</v>
      </c>
      <c r="BC10" s="14">
        <v>0</v>
      </c>
      <c r="BD10" s="14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2">
        <f aca="true" t="shared" si="5" ref="BN10:BO41">BS10+BV10+BY10+CB10</f>
        <v>16338.7</v>
      </c>
      <c r="BO10" s="12">
        <f t="shared" si="5"/>
        <v>10816</v>
      </c>
      <c r="BP10" s="12">
        <f aca="true" t="shared" si="6" ref="BP10:BP41">BU10+BX10+CA10+CD10</f>
        <v>4589.9220000000005</v>
      </c>
      <c r="BQ10" s="12">
        <f>BP10/BO10*100</f>
        <v>42.436409023668645</v>
      </c>
      <c r="BR10" s="11">
        <f>BP10/BN10*100</f>
        <v>28.092332927344284</v>
      </c>
      <c r="BS10" s="44">
        <v>15250</v>
      </c>
      <c r="BT10" s="44">
        <v>10000</v>
      </c>
      <c r="BU10" s="12">
        <v>3839.922</v>
      </c>
      <c r="BV10" s="12">
        <v>0</v>
      </c>
      <c r="BW10" s="12">
        <v>0</v>
      </c>
      <c r="BX10" s="12">
        <v>0</v>
      </c>
      <c r="BY10" s="11">
        <v>0</v>
      </c>
      <c r="BZ10" s="11">
        <v>0</v>
      </c>
      <c r="CA10" s="11">
        <v>0</v>
      </c>
      <c r="CB10" s="44">
        <v>1088.7</v>
      </c>
      <c r="CC10" s="44">
        <v>816</v>
      </c>
      <c r="CD10" s="11">
        <v>750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44">
        <v>3700</v>
      </c>
      <c r="CL10" s="44">
        <v>2775</v>
      </c>
      <c r="CM10" s="11">
        <v>393.09</v>
      </c>
      <c r="CN10" s="44">
        <v>18244.5</v>
      </c>
      <c r="CO10" s="44">
        <v>12496</v>
      </c>
      <c r="CP10" s="11">
        <v>8705.21</v>
      </c>
      <c r="CQ10" s="11">
        <v>3520</v>
      </c>
      <c r="CR10" s="11">
        <v>2640</v>
      </c>
      <c r="CS10" s="11">
        <v>577.5</v>
      </c>
      <c r="CT10" s="44">
        <v>0</v>
      </c>
      <c r="CU10" s="44">
        <v>0</v>
      </c>
      <c r="CV10" s="11">
        <v>0</v>
      </c>
      <c r="CW10" s="11">
        <v>700</v>
      </c>
      <c r="CX10" s="11">
        <v>525</v>
      </c>
      <c r="CY10" s="11">
        <v>353.61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50</v>
      </c>
      <c r="DF10" s="11">
        <v>0</v>
      </c>
      <c r="DG10" s="12">
        <f aca="true" t="shared" si="7" ref="DG10:DH41">T10+Y10+AD10+AI10+AN10+AS10+AV10+AY10+BB10+BE10+BH10+BK10+BS10+BV10+BY10+CB10+CE10+CH10+CK10+CN10+CT10+CW10+CZ10+DC10</f>
        <v>166360.3</v>
      </c>
      <c r="DH10" s="12">
        <f t="shared" si="7"/>
        <v>112642.67499999999</v>
      </c>
      <c r="DI10" s="12">
        <f aca="true" t="shared" si="8" ref="DI10:DI41">V10+AA10+AF10+AK10+AP10+AU10+AX10+BA10+BD10+BG10+BJ10+BM10+BU10+BX10+CA10+CD10+CG10+CJ10+CM10+CP10+CV10+CY10+DB10+DE10+DF10</f>
        <v>77255.172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450</v>
      </c>
      <c r="DZ10" s="11">
        <v>450</v>
      </c>
      <c r="EA10" s="11">
        <v>450</v>
      </c>
      <c r="EB10" s="11">
        <v>0</v>
      </c>
      <c r="EC10" s="12">
        <f aca="true" t="shared" si="9" ref="EC10:EC41">DJ10+DM10+DP10+DS10+DV10+DY10</f>
        <v>450</v>
      </c>
      <c r="ED10" s="12">
        <f>DK10+DN10+DQ10+DT10+DW10+DZ10</f>
        <v>450</v>
      </c>
      <c r="EE10" s="12">
        <f aca="true" t="shared" si="10" ref="EE10:EE51">DL10+DO10+DR10+DU10+DX10+EA10+EB10</f>
        <v>450</v>
      </c>
    </row>
    <row r="11" spans="1:135" s="15" customFormat="1" ht="20.25" customHeight="1">
      <c r="A11" s="23">
        <v>2</v>
      </c>
      <c r="B11" s="47" t="s">
        <v>57</v>
      </c>
      <c r="C11" s="11">
        <v>1657.4322</v>
      </c>
      <c r="D11" s="46">
        <v>4180.7692</v>
      </c>
      <c r="E11" s="30">
        <f aca="true" t="shared" si="11" ref="E11:E51">DG11+EC11-DY11</f>
        <v>29484.899999999998</v>
      </c>
      <c r="F11" s="39">
        <f aca="true" t="shared" si="12" ref="F11:F51">DH11+ED11-DZ11</f>
        <v>22113.575</v>
      </c>
      <c r="G11" s="12">
        <f t="shared" si="0"/>
        <v>15777.196000000002</v>
      </c>
      <c r="H11" s="12">
        <f aca="true" t="shared" si="13" ref="H11:H51">G11/F11*100</f>
        <v>71.34620250230911</v>
      </c>
      <c r="I11" s="12">
        <f aca="true" t="shared" si="14" ref="I11:I51">G11/E11*100</f>
        <v>53.509409901339346</v>
      </c>
      <c r="J11" s="12">
        <f t="shared" si="1"/>
        <v>7851.2</v>
      </c>
      <c r="K11" s="12">
        <f t="shared" si="1"/>
        <v>5888.3</v>
      </c>
      <c r="L11" s="12">
        <f t="shared" si="2"/>
        <v>3157.496</v>
      </c>
      <c r="M11" s="12">
        <f aca="true" t="shared" si="15" ref="M11:M51">L11/K11*100</f>
        <v>53.62321892566615</v>
      </c>
      <c r="N11" s="12">
        <f aca="true" t="shared" si="16" ref="N11:N51">L11/J11*100</f>
        <v>40.216731200326066</v>
      </c>
      <c r="O11" s="12">
        <f t="shared" si="3"/>
        <v>3224.5</v>
      </c>
      <c r="P11" s="12">
        <f t="shared" si="3"/>
        <v>2494.2</v>
      </c>
      <c r="Q11" s="12">
        <f t="shared" si="4"/>
        <v>1138.646</v>
      </c>
      <c r="R11" s="12">
        <f aca="true" t="shared" si="17" ref="R11:R51">Q11/P11*100</f>
        <v>45.651752064790315</v>
      </c>
      <c r="S11" s="11">
        <f aca="true" t="shared" si="18" ref="S11:S51">Q11/O11*100</f>
        <v>35.312327492634516</v>
      </c>
      <c r="T11" s="44">
        <v>22.5</v>
      </c>
      <c r="U11" s="44">
        <v>0</v>
      </c>
      <c r="V11" s="12">
        <v>1.446</v>
      </c>
      <c r="W11" s="12" t="e">
        <f aca="true" t="shared" si="19" ref="W11:W51">V11/U11*100</f>
        <v>#DIV/0!</v>
      </c>
      <c r="X11" s="11">
        <f aca="true" t="shared" si="20" ref="X11:X51">V11/T11*100</f>
        <v>6.426666666666667</v>
      </c>
      <c r="Y11" s="44">
        <v>3134.4</v>
      </c>
      <c r="Z11" s="44">
        <v>2500</v>
      </c>
      <c r="AA11" s="12">
        <v>1615.65</v>
      </c>
      <c r="AB11" s="12">
        <f aca="true" t="shared" si="21" ref="AB11:AB51">AA11/Z11*100</f>
        <v>64.626</v>
      </c>
      <c r="AC11" s="11">
        <f aca="true" t="shared" si="22" ref="AC11:AC51">AA11/Y11*100</f>
        <v>51.5457503828484</v>
      </c>
      <c r="AD11" s="44">
        <v>3202</v>
      </c>
      <c r="AE11" s="44">
        <v>2494.2</v>
      </c>
      <c r="AF11" s="12">
        <v>1137.2</v>
      </c>
      <c r="AG11" s="12">
        <f aca="true" t="shared" si="23" ref="AG11:AG51">AF11/AE11*100</f>
        <v>45.593777563948365</v>
      </c>
      <c r="AH11" s="11">
        <f aca="true" t="shared" si="24" ref="AH11:AH51">AF11/AD11*100</f>
        <v>35.51530293566521</v>
      </c>
      <c r="AI11" s="44">
        <v>20</v>
      </c>
      <c r="AJ11" s="44">
        <v>15</v>
      </c>
      <c r="AK11" s="12">
        <v>10</v>
      </c>
      <c r="AL11" s="12">
        <f aca="true" t="shared" si="25" ref="AL11:AL51">AK11/AJ11*100</f>
        <v>66.66666666666666</v>
      </c>
      <c r="AM11" s="11">
        <f aca="true" t="shared" si="26" ref="AM11:AM51">AK11/AI11*100</f>
        <v>50</v>
      </c>
      <c r="AN11" s="13">
        <v>0</v>
      </c>
      <c r="AO11" s="13">
        <v>0</v>
      </c>
      <c r="AP11" s="12">
        <v>0</v>
      </c>
      <c r="AQ11" s="12" t="e">
        <f aca="true" t="shared" si="27" ref="AQ11:AQ51">AP11/AO11*100</f>
        <v>#DIV/0!</v>
      </c>
      <c r="AR11" s="11" t="e">
        <f aca="true" t="shared" si="28" ref="AR11:AR51">AP11/AN11*100</f>
        <v>#DIV/0!</v>
      </c>
      <c r="AS11" s="13">
        <v>0</v>
      </c>
      <c r="AT11" s="13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21633.7</v>
      </c>
      <c r="AZ11" s="11">
        <v>16225.275000000001</v>
      </c>
      <c r="BA11" s="11">
        <v>12619.7</v>
      </c>
      <c r="BB11" s="14">
        <v>0</v>
      </c>
      <c r="BC11" s="14">
        <v>0</v>
      </c>
      <c r="BD11" s="14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2">
        <f t="shared" si="5"/>
        <v>372.3</v>
      </c>
      <c r="BO11" s="12">
        <f t="shared" si="5"/>
        <v>279.1</v>
      </c>
      <c r="BP11" s="12">
        <f t="shared" si="6"/>
        <v>172.2</v>
      </c>
      <c r="BQ11" s="12">
        <f aca="true" t="shared" si="29" ref="BQ11:BQ51">BP11/BO11*100</f>
        <v>61.69831601576495</v>
      </c>
      <c r="BR11" s="11">
        <f aca="true" t="shared" si="30" ref="BR11:BR51">BP11/BN11*100</f>
        <v>46.25302175664786</v>
      </c>
      <c r="BS11" s="44">
        <v>292.3</v>
      </c>
      <c r="BT11" s="44">
        <v>219.1</v>
      </c>
      <c r="BU11" s="12">
        <v>132.2</v>
      </c>
      <c r="BV11" s="12">
        <v>0</v>
      </c>
      <c r="BW11" s="12">
        <v>0</v>
      </c>
      <c r="BX11" s="12">
        <v>0</v>
      </c>
      <c r="BY11" s="11">
        <v>0</v>
      </c>
      <c r="BZ11" s="11">
        <v>0</v>
      </c>
      <c r="CA11" s="11">
        <v>0</v>
      </c>
      <c r="CB11" s="44">
        <v>80</v>
      </c>
      <c r="CC11" s="44">
        <v>60</v>
      </c>
      <c r="CD11" s="11">
        <v>40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46">
        <v>0</v>
      </c>
      <c r="CL11" s="46">
        <v>0</v>
      </c>
      <c r="CM11" s="11">
        <v>0</v>
      </c>
      <c r="CN11" s="44">
        <v>1100</v>
      </c>
      <c r="CO11" s="44">
        <v>600</v>
      </c>
      <c r="CP11" s="11">
        <v>221</v>
      </c>
      <c r="CQ11" s="11">
        <v>1100</v>
      </c>
      <c r="CR11" s="11">
        <v>600</v>
      </c>
      <c r="CS11" s="11">
        <v>221</v>
      </c>
      <c r="CT11" s="44">
        <v>0</v>
      </c>
      <c r="CU11" s="44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2">
        <f t="shared" si="7"/>
        <v>29484.899999999998</v>
      </c>
      <c r="DH11" s="12">
        <f t="shared" si="7"/>
        <v>22113.575</v>
      </c>
      <c r="DI11" s="12">
        <f t="shared" si="8"/>
        <v>15777.196000000002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2">
        <f t="shared" si="9"/>
        <v>0</v>
      </c>
      <c r="ED11" s="12">
        <f aca="true" t="shared" si="31" ref="ED11:ED51">DK11+DN11+DQ11+DT11+DW11+DZ11</f>
        <v>0</v>
      </c>
      <c r="EE11" s="12">
        <f t="shared" si="10"/>
        <v>0</v>
      </c>
    </row>
    <row r="12" spans="1:135" s="15" customFormat="1" ht="20.25" customHeight="1">
      <c r="A12" s="23">
        <v>3</v>
      </c>
      <c r="B12" s="47" t="s">
        <v>58</v>
      </c>
      <c r="C12" s="11">
        <v>52330.4387</v>
      </c>
      <c r="D12" s="46">
        <v>63920.145</v>
      </c>
      <c r="E12" s="30">
        <f t="shared" si="11"/>
        <v>503119.69999999995</v>
      </c>
      <c r="F12" s="39">
        <f t="shared" si="12"/>
        <v>367692.65</v>
      </c>
      <c r="G12" s="12">
        <f t="shared" si="0"/>
        <v>257342.24109999998</v>
      </c>
      <c r="H12" s="12">
        <f t="shared" si="13"/>
        <v>69.98841045639611</v>
      </c>
      <c r="I12" s="12">
        <f t="shared" si="14"/>
        <v>51.149307232453836</v>
      </c>
      <c r="J12" s="12">
        <f t="shared" si="1"/>
        <v>178910.6</v>
      </c>
      <c r="K12" s="12">
        <f t="shared" si="1"/>
        <v>124651.4</v>
      </c>
      <c r="L12" s="12">
        <f t="shared" si="2"/>
        <v>68465.1711</v>
      </c>
      <c r="M12" s="12">
        <f t="shared" si="15"/>
        <v>54.92531259175589</v>
      </c>
      <c r="N12" s="12">
        <f t="shared" si="16"/>
        <v>38.26781146561467</v>
      </c>
      <c r="O12" s="12">
        <f t="shared" si="3"/>
        <v>57704.399999999994</v>
      </c>
      <c r="P12" s="12">
        <f t="shared" si="3"/>
        <v>38000</v>
      </c>
      <c r="Q12" s="12">
        <f t="shared" si="4"/>
        <v>20880.7861</v>
      </c>
      <c r="R12" s="12">
        <f t="shared" si="17"/>
        <v>54.949437105263165</v>
      </c>
      <c r="S12" s="11">
        <f t="shared" si="18"/>
        <v>36.18577803425736</v>
      </c>
      <c r="T12" s="44">
        <v>4657.5</v>
      </c>
      <c r="U12" s="44">
        <v>3000</v>
      </c>
      <c r="V12" s="12">
        <v>1620.8561</v>
      </c>
      <c r="W12" s="12">
        <f t="shared" si="19"/>
        <v>54.02853666666667</v>
      </c>
      <c r="X12" s="11">
        <f t="shared" si="20"/>
        <v>34.8009898013956</v>
      </c>
      <c r="Y12" s="44">
        <v>50541.9</v>
      </c>
      <c r="Z12" s="44">
        <v>35000</v>
      </c>
      <c r="AA12" s="12">
        <v>19823.794</v>
      </c>
      <c r="AB12" s="12">
        <f t="shared" si="21"/>
        <v>56.63941142857143</v>
      </c>
      <c r="AC12" s="11">
        <f t="shared" si="22"/>
        <v>39.222494603487405</v>
      </c>
      <c r="AD12" s="44">
        <v>53046.899999999994</v>
      </c>
      <c r="AE12" s="44">
        <v>35000</v>
      </c>
      <c r="AF12" s="12">
        <v>19259.93</v>
      </c>
      <c r="AG12" s="12">
        <f t="shared" si="23"/>
        <v>55.02837142857143</v>
      </c>
      <c r="AH12" s="11">
        <f t="shared" si="24"/>
        <v>36.30736197591188</v>
      </c>
      <c r="AI12" s="44">
        <v>2742</v>
      </c>
      <c r="AJ12" s="44">
        <v>2066.5</v>
      </c>
      <c r="AK12" s="12">
        <v>1074.608</v>
      </c>
      <c r="AL12" s="12">
        <f t="shared" si="25"/>
        <v>52.00135494797967</v>
      </c>
      <c r="AM12" s="11">
        <f t="shared" si="26"/>
        <v>39.19066374908826</v>
      </c>
      <c r="AN12" s="13">
        <v>3500</v>
      </c>
      <c r="AO12" s="13">
        <v>2200</v>
      </c>
      <c r="AP12" s="12">
        <v>2343.6</v>
      </c>
      <c r="AQ12" s="12">
        <f t="shared" si="27"/>
        <v>106.52727272727272</v>
      </c>
      <c r="AR12" s="11">
        <f t="shared" si="28"/>
        <v>66.96</v>
      </c>
      <c r="AS12" s="13">
        <v>0</v>
      </c>
      <c r="AT12" s="13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318855</v>
      </c>
      <c r="AZ12" s="11">
        <v>239141.25</v>
      </c>
      <c r="BA12" s="11">
        <v>185998.8</v>
      </c>
      <c r="BB12" s="14">
        <v>0</v>
      </c>
      <c r="BC12" s="14">
        <v>0</v>
      </c>
      <c r="BD12" s="14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2">
        <f t="shared" si="5"/>
        <v>34951.4</v>
      </c>
      <c r="BO12" s="12">
        <f t="shared" si="5"/>
        <v>25967.4</v>
      </c>
      <c r="BP12" s="12">
        <f t="shared" si="6"/>
        <v>8476.227</v>
      </c>
      <c r="BQ12" s="12">
        <f t="shared" si="29"/>
        <v>32.6418008734028</v>
      </c>
      <c r="BR12" s="11">
        <f t="shared" si="30"/>
        <v>24.251466321806852</v>
      </c>
      <c r="BS12" s="44">
        <v>26794.2</v>
      </c>
      <c r="BT12" s="44">
        <v>20312.4</v>
      </c>
      <c r="BU12" s="12">
        <v>7040.444</v>
      </c>
      <c r="BV12" s="11">
        <v>5717.1</v>
      </c>
      <c r="BW12" s="11">
        <v>3825</v>
      </c>
      <c r="BX12" s="12">
        <v>549.485</v>
      </c>
      <c r="BY12" s="11">
        <v>0</v>
      </c>
      <c r="BZ12" s="11">
        <v>0</v>
      </c>
      <c r="CA12" s="11">
        <v>0</v>
      </c>
      <c r="CB12" s="44">
        <v>2440.1</v>
      </c>
      <c r="CC12" s="44">
        <v>1830</v>
      </c>
      <c r="CD12" s="11">
        <v>886.298</v>
      </c>
      <c r="CE12" s="11">
        <v>0</v>
      </c>
      <c r="CF12" s="11">
        <v>0</v>
      </c>
      <c r="CG12" s="11">
        <v>0</v>
      </c>
      <c r="CH12" s="11">
        <v>5354.1</v>
      </c>
      <c r="CI12" s="11">
        <v>3900</v>
      </c>
      <c r="CJ12" s="11">
        <v>2878.27</v>
      </c>
      <c r="CK12" s="46">
        <v>0</v>
      </c>
      <c r="CL12" s="46">
        <v>0</v>
      </c>
      <c r="CM12" s="11">
        <v>0</v>
      </c>
      <c r="CN12" s="44">
        <v>29420.899999999998</v>
      </c>
      <c r="CO12" s="44">
        <v>21417.5</v>
      </c>
      <c r="CP12" s="11">
        <v>14769.38</v>
      </c>
      <c r="CQ12" s="11">
        <v>9228.4</v>
      </c>
      <c r="CR12" s="11">
        <v>6510</v>
      </c>
      <c r="CS12" s="11">
        <v>5325.08</v>
      </c>
      <c r="CT12" s="44">
        <v>0</v>
      </c>
      <c r="CU12" s="44">
        <v>0</v>
      </c>
      <c r="CV12" s="11">
        <v>0</v>
      </c>
      <c r="CW12" s="11">
        <v>50</v>
      </c>
      <c r="CX12" s="11">
        <v>0</v>
      </c>
      <c r="CY12" s="11">
        <v>201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895.776</v>
      </c>
      <c r="DF12" s="11">
        <v>0</v>
      </c>
      <c r="DG12" s="12">
        <f t="shared" si="7"/>
        <v>503119.69999999995</v>
      </c>
      <c r="DH12" s="12">
        <f t="shared" si="7"/>
        <v>367692.65</v>
      </c>
      <c r="DI12" s="12">
        <f t="shared" si="8"/>
        <v>257342.24109999998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44674</v>
      </c>
      <c r="DZ12" s="11">
        <v>0</v>
      </c>
      <c r="EA12" s="11">
        <v>0</v>
      </c>
      <c r="EB12" s="11">
        <v>0</v>
      </c>
      <c r="EC12" s="12">
        <f t="shared" si="9"/>
        <v>44674</v>
      </c>
      <c r="ED12" s="12">
        <f t="shared" si="31"/>
        <v>0</v>
      </c>
      <c r="EE12" s="12">
        <f t="shared" si="10"/>
        <v>0</v>
      </c>
    </row>
    <row r="13" spans="1:135" s="15" customFormat="1" ht="20.25" customHeight="1">
      <c r="A13" s="23">
        <v>4</v>
      </c>
      <c r="B13" s="47" t="s">
        <v>59</v>
      </c>
      <c r="C13" s="11">
        <v>488.2951</v>
      </c>
      <c r="D13" s="46">
        <v>4603.863</v>
      </c>
      <c r="E13" s="30">
        <f t="shared" si="11"/>
        <v>48104.2</v>
      </c>
      <c r="F13" s="39">
        <f t="shared" si="12"/>
        <v>33252.55</v>
      </c>
      <c r="G13" s="12">
        <f t="shared" si="0"/>
        <v>26057.568</v>
      </c>
      <c r="H13" s="12">
        <f t="shared" si="13"/>
        <v>78.36261579938981</v>
      </c>
      <c r="I13" s="12">
        <f t="shared" si="14"/>
        <v>54.16900811155783</v>
      </c>
      <c r="J13" s="12">
        <f t="shared" si="1"/>
        <v>14696.8</v>
      </c>
      <c r="K13" s="12">
        <f t="shared" si="1"/>
        <v>8197</v>
      </c>
      <c r="L13" s="12">
        <f t="shared" si="2"/>
        <v>6569.968</v>
      </c>
      <c r="M13" s="12">
        <f t="shared" si="15"/>
        <v>80.15088446992802</v>
      </c>
      <c r="N13" s="12">
        <f t="shared" si="16"/>
        <v>44.703391214414026</v>
      </c>
      <c r="O13" s="12">
        <f t="shared" si="3"/>
        <v>6260.099999999999</v>
      </c>
      <c r="P13" s="12">
        <f t="shared" si="3"/>
        <v>3000</v>
      </c>
      <c r="Q13" s="12">
        <f t="shared" si="4"/>
        <v>2474.228</v>
      </c>
      <c r="R13" s="12">
        <f t="shared" si="17"/>
        <v>82.47426666666668</v>
      </c>
      <c r="S13" s="11">
        <f t="shared" si="18"/>
        <v>39.523777575438096</v>
      </c>
      <c r="T13" s="44">
        <v>59.9</v>
      </c>
      <c r="U13" s="44">
        <v>0</v>
      </c>
      <c r="V13" s="12">
        <v>0.698</v>
      </c>
      <c r="W13" s="12" t="e">
        <f t="shared" si="19"/>
        <v>#DIV/0!</v>
      </c>
      <c r="X13" s="11">
        <f t="shared" si="20"/>
        <v>1.1652754590984975</v>
      </c>
      <c r="Y13" s="44">
        <v>4546.7</v>
      </c>
      <c r="Z13" s="44">
        <v>2900</v>
      </c>
      <c r="AA13" s="12">
        <v>2289.59</v>
      </c>
      <c r="AB13" s="12">
        <f t="shared" si="21"/>
        <v>78.95137931034483</v>
      </c>
      <c r="AC13" s="11">
        <f t="shared" si="22"/>
        <v>50.357182132095815</v>
      </c>
      <c r="AD13" s="44">
        <v>6200.2</v>
      </c>
      <c r="AE13" s="44">
        <v>3000</v>
      </c>
      <c r="AF13" s="12">
        <v>2473.53</v>
      </c>
      <c r="AG13" s="12">
        <f t="shared" si="23"/>
        <v>82.45100000000001</v>
      </c>
      <c r="AH13" s="11">
        <f t="shared" si="24"/>
        <v>39.89435824650818</v>
      </c>
      <c r="AI13" s="44">
        <v>914</v>
      </c>
      <c r="AJ13" s="44">
        <v>873</v>
      </c>
      <c r="AK13" s="12">
        <v>832.2</v>
      </c>
      <c r="AL13" s="12">
        <f t="shared" si="25"/>
        <v>95.32646048109966</v>
      </c>
      <c r="AM13" s="11">
        <f t="shared" si="26"/>
        <v>91.05032822757111</v>
      </c>
      <c r="AN13" s="13">
        <v>0</v>
      </c>
      <c r="AO13" s="13">
        <v>0</v>
      </c>
      <c r="AP13" s="12">
        <v>0</v>
      </c>
      <c r="AQ13" s="12" t="e">
        <f t="shared" si="27"/>
        <v>#DIV/0!</v>
      </c>
      <c r="AR13" s="11" t="e">
        <f t="shared" si="28"/>
        <v>#DIV/0!</v>
      </c>
      <c r="AS13" s="13">
        <v>0</v>
      </c>
      <c r="AT13" s="13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33407.4</v>
      </c>
      <c r="AZ13" s="11">
        <v>25055.550000000003</v>
      </c>
      <c r="BA13" s="11">
        <v>19487.6</v>
      </c>
      <c r="BB13" s="14">
        <v>0</v>
      </c>
      <c r="BC13" s="14">
        <v>0</v>
      </c>
      <c r="BD13" s="14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2">
        <f t="shared" si="5"/>
        <v>1084</v>
      </c>
      <c r="BO13" s="12">
        <f t="shared" si="5"/>
        <v>705</v>
      </c>
      <c r="BP13" s="12">
        <f t="shared" si="6"/>
        <v>643.3</v>
      </c>
      <c r="BQ13" s="12">
        <f t="shared" si="29"/>
        <v>91.2482269503546</v>
      </c>
      <c r="BR13" s="11">
        <f t="shared" si="30"/>
        <v>59.3450184501845</v>
      </c>
      <c r="BS13" s="44">
        <v>909</v>
      </c>
      <c r="BT13" s="44">
        <v>530</v>
      </c>
      <c r="BU13" s="12">
        <v>468.3</v>
      </c>
      <c r="BV13" s="11">
        <v>175</v>
      </c>
      <c r="BW13" s="11">
        <v>175</v>
      </c>
      <c r="BX13" s="12">
        <v>175</v>
      </c>
      <c r="BY13" s="11">
        <v>0</v>
      </c>
      <c r="BZ13" s="11">
        <v>0</v>
      </c>
      <c r="CA13" s="11">
        <v>0</v>
      </c>
      <c r="CB13" s="44">
        <v>0</v>
      </c>
      <c r="CC13" s="44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46">
        <v>0</v>
      </c>
      <c r="CL13" s="46">
        <v>0</v>
      </c>
      <c r="CM13" s="11">
        <v>0</v>
      </c>
      <c r="CN13" s="44">
        <v>1440</v>
      </c>
      <c r="CO13" s="44">
        <v>680</v>
      </c>
      <c r="CP13" s="11">
        <v>299.65</v>
      </c>
      <c r="CQ13" s="11">
        <v>1440</v>
      </c>
      <c r="CR13" s="11">
        <v>680</v>
      </c>
      <c r="CS13" s="11">
        <v>289.65</v>
      </c>
      <c r="CT13" s="44">
        <v>0</v>
      </c>
      <c r="CU13" s="44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452</v>
      </c>
      <c r="DD13" s="11">
        <v>39</v>
      </c>
      <c r="DE13" s="11">
        <v>31</v>
      </c>
      <c r="DF13" s="11">
        <v>0</v>
      </c>
      <c r="DG13" s="12">
        <f t="shared" si="7"/>
        <v>48104.2</v>
      </c>
      <c r="DH13" s="12">
        <f t="shared" si="7"/>
        <v>33252.55</v>
      </c>
      <c r="DI13" s="12">
        <f t="shared" si="8"/>
        <v>26057.568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6000</v>
      </c>
      <c r="DZ13" s="11">
        <v>6000</v>
      </c>
      <c r="EA13" s="11">
        <v>6000</v>
      </c>
      <c r="EB13" s="11">
        <v>0</v>
      </c>
      <c r="EC13" s="12">
        <f t="shared" si="9"/>
        <v>6000</v>
      </c>
      <c r="ED13" s="12">
        <f t="shared" si="31"/>
        <v>6000</v>
      </c>
      <c r="EE13" s="12">
        <f t="shared" si="10"/>
        <v>6000</v>
      </c>
    </row>
    <row r="14" spans="1:135" s="15" customFormat="1" ht="20.25" customHeight="1">
      <c r="A14" s="23">
        <v>5</v>
      </c>
      <c r="B14" s="47" t="s">
        <v>60</v>
      </c>
      <c r="C14" s="11">
        <v>0</v>
      </c>
      <c r="D14" s="46">
        <v>389.3885</v>
      </c>
      <c r="E14" s="30">
        <f t="shared" si="11"/>
        <v>16939.9</v>
      </c>
      <c r="F14" s="39">
        <f t="shared" si="12"/>
        <v>12873.474999999999</v>
      </c>
      <c r="G14" s="12">
        <f t="shared" si="0"/>
        <v>8088.169999999999</v>
      </c>
      <c r="H14" s="12">
        <f t="shared" si="13"/>
        <v>62.82817964846321</v>
      </c>
      <c r="I14" s="12">
        <f t="shared" si="14"/>
        <v>47.74626768753061</v>
      </c>
      <c r="J14" s="12">
        <f t="shared" si="1"/>
        <v>6981</v>
      </c>
      <c r="K14" s="12">
        <f t="shared" si="1"/>
        <v>5404.299999999999</v>
      </c>
      <c r="L14" s="12">
        <f t="shared" si="2"/>
        <v>2278.77</v>
      </c>
      <c r="M14" s="12">
        <f t="shared" si="15"/>
        <v>42.165867919989644</v>
      </c>
      <c r="N14" s="12">
        <f t="shared" si="16"/>
        <v>32.642458100558656</v>
      </c>
      <c r="O14" s="12">
        <f t="shared" si="3"/>
        <v>2618.5</v>
      </c>
      <c r="P14" s="12">
        <f t="shared" si="3"/>
        <v>2030</v>
      </c>
      <c r="Q14" s="12">
        <f t="shared" si="4"/>
        <v>558.3420000000001</v>
      </c>
      <c r="R14" s="12">
        <f t="shared" si="17"/>
        <v>27.504532019704435</v>
      </c>
      <c r="S14" s="11">
        <f t="shared" si="18"/>
        <v>21.322971166698494</v>
      </c>
      <c r="T14" s="44">
        <v>409.4</v>
      </c>
      <c r="U14" s="44">
        <v>100</v>
      </c>
      <c r="V14" s="12">
        <v>0.142</v>
      </c>
      <c r="W14" s="12">
        <f t="shared" si="19"/>
        <v>0.142</v>
      </c>
      <c r="X14" s="11">
        <f t="shared" si="20"/>
        <v>0.034684904738641914</v>
      </c>
      <c r="Y14" s="44">
        <v>3429.3</v>
      </c>
      <c r="Z14" s="44">
        <v>2674.4</v>
      </c>
      <c r="AA14" s="12">
        <v>1577.47</v>
      </c>
      <c r="AB14" s="12">
        <f t="shared" si="21"/>
        <v>58.98407119353873</v>
      </c>
      <c r="AC14" s="11">
        <f t="shared" si="22"/>
        <v>45.99976671623946</v>
      </c>
      <c r="AD14" s="44">
        <v>2209.1</v>
      </c>
      <c r="AE14" s="44">
        <v>1930</v>
      </c>
      <c r="AF14" s="12">
        <v>558.2</v>
      </c>
      <c r="AG14" s="12">
        <f t="shared" si="23"/>
        <v>28.922279792746114</v>
      </c>
      <c r="AH14" s="11">
        <f t="shared" si="24"/>
        <v>25.26820877280341</v>
      </c>
      <c r="AI14" s="44">
        <v>106</v>
      </c>
      <c r="AJ14" s="44">
        <v>79.5</v>
      </c>
      <c r="AK14" s="12">
        <v>49</v>
      </c>
      <c r="AL14" s="12">
        <f t="shared" si="25"/>
        <v>61.63522012578616</v>
      </c>
      <c r="AM14" s="11">
        <f t="shared" si="26"/>
        <v>46.22641509433962</v>
      </c>
      <c r="AN14" s="13">
        <v>0</v>
      </c>
      <c r="AO14" s="13">
        <v>0</v>
      </c>
      <c r="AP14" s="12">
        <v>0</v>
      </c>
      <c r="AQ14" s="12" t="e">
        <f t="shared" si="27"/>
        <v>#DIV/0!</v>
      </c>
      <c r="AR14" s="11" t="e">
        <f t="shared" si="28"/>
        <v>#DIV/0!</v>
      </c>
      <c r="AS14" s="13">
        <v>0</v>
      </c>
      <c r="AT14" s="13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9958.9</v>
      </c>
      <c r="AZ14" s="11">
        <v>7469.174999999999</v>
      </c>
      <c r="BA14" s="11">
        <v>5809.4</v>
      </c>
      <c r="BB14" s="14">
        <v>0</v>
      </c>
      <c r="BC14" s="14">
        <v>0</v>
      </c>
      <c r="BD14" s="14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2">
        <f t="shared" si="5"/>
        <v>297.2</v>
      </c>
      <c r="BO14" s="12">
        <f t="shared" si="5"/>
        <v>222.9</v>
      </c>
      <c r="BP14" s="12">
        <f t="shared" si="6"/>
        <v>93.958</v>
      </c>
      <c r="BQ14" s="12">
        <f t="shared" si="29"/>
        <v>42.15253476895469</v>
      </c>
      <c r="BR14" s="11">
        <f t="shared" si="30"/>
        <v>31.614401076716014</v>
      </c>
      <c r="BS14" s="44">
        <v>297.2</v>
      </c>
      <c r="BT14" s="44">
        <v>222.9</v>
      </c>
      <c r="BU14" s="12">
        <v>93.958</v>
      </c>
      <c r="BV14" s="12">
        <v>0</v>
      </c>
      <c r="BW14" s="12">
        <v>0</v>
      </c>
      <c r="BX14" s="12">
        <v>0</v>
      </c>
      <c r="BY14" s="11">
        <v>0</v>
      </c>
      <c r="BZ14" s="11">
        <v>0</v>
      </c>
      <c r="CA14" s="11">
        <v>0</v>
      </c>
      <c r="CB14" s="44">
        <v>0</v>
      </c>
      <c r="CC14" s="44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46">
        <v>0</v>
      </c>
      <c r="CL14" s="46">
        <v>0</v>
      </c>
      <c r="CM14" s="11">
        <v>0</v>
      </c>
      <c r="CN14" s="44">
        <v>530</v>
      </c>
      <c r="CO14" s="44">
        <v>397.5</v>
      </c>
      <c r="CP14" s="11">
        <v>0</v>
      </c>
      <c r="CQ14" s="11">
        <v>530</v>
      </c>
      <c r="CR14" s="11">
        <v>397.5</v>
      </c>
      <c r="CS14" s="11">
        <v>0</v>
      </c>
      <c r="CT14" s="44">
        <v>0</v>
      </c>
      <c r="CU14" s="44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2">
        <f t="shared" si="7"/>
        <v>16939.9</v>
      </c>
      <c r="DH14" s="12">
        <f t="shared" si="7"/>
        <v>12873.474999999999</v>
      </c>
      <c r="DI14" s="12">
        <f t="shared" si="8"/>
        <v>8088.169999999999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2">
        <f t="shared" si="9"/>
        <v>0</v>
      </c>
      <c r="ED14" s="12">
        <f t="shared" si="31"/>
        <v>0</v>
      </c>
      <c r="EE14" s="12">
        <f t="shared" si="10"/>
        <v>0</v>
      </c>
    </row>
    <row r="15" spans="1:135" s="15" customFormat="1" ht="20.25" customHeight="1">
      <c r="A15" s="23">
        <v>6</v>
      </c>
      <c r="B15" s="47" t="s">
        <v>61</v>
      </c>
      <c r="C15" s="11">
        <v>3.3896</v>
      </c>
      <c r="D15" s="46">
        <v>1012.4966</v>
      </c>
      <c r="E15" s="30">
        <f t="shared" si="11"/>
        <v>20675.8</v>
      </c>
      <c r="F15" s="39">
        <f t="shared" si="12"/>
        <v>14465.124999999998</v>
      </c>
      <c r="G15" s="12">
        <f t="shared" si="0"/>
        <v>9345.2332</v>
      </c>
      <c r="H15" s="12">
        <f t="shared" si="13"/>
        <v>64.60527095341384</v>
      </c>
      <c r="I15" s="12">
        <f t="shared" si="14"/>
        <v>45.19889532690392</v>
      </c>
      <c r="J15" s="12">
        <f t="shared" si="1"/>
        <v>9299.5</v>
      </c>
      <c r="K15" s="12">
        <f t="shared" si="1"/>
        <v>5932.9</v>
      </c>
      <c r="L15" s="12">
        <f t="shared" si="2"/>
        <v>2708.9332</v>
      </c>
      <c r="M15" s="12">
        <f t="shared" si="15"/>
        <v>45.65951221156602</v>
      </c>
      <c r="N15" s="12">
        <f t="shared" si="16"/>
        <v>29.1298801010807</v>
      </c>
      <c r="O15" s="12">
        <f t="shared" si="3"/>
        <v>2351.1</v>
      </c>
      <c r="P15" s="12">
        <f t="shared" si="3"/>
        <v>1959.4</v>
      </c>
      <c r="Q15" s="12">
        <f t="shared" si="4"/>
        <v>998.784</v>
      </c>
      <c r="R15" s="12">
        <f t="shared" si="17"/>
        <v>50.97397162396652</v>
      </c>
      <c r="S15" s="11">
        <f t="shared" si="18"/>
        <v>42.48156182212581</v>
      </c>
      <c r="T15" s="44">
        <v>101.1</v>
      </c>
      <c r="U15" s="44">
        <v>50</v>
      </c>
      <c r="V15" s="12">
        <v>0.454</v>
      </c>
      <c r="W15" s="12">
        <f t="shared" si="19"/>
        <v>0.9079999999999999</v>
      </c>
      <c r="X15" s="11">
        <f t="shared" si="20"/>
        <v>0.4490603363006924</v>
      </c>
      <c r="Y15" s="44">
        <v>3327.4</v>
      </c>
      <c r="Z15" s="44">
        <v>1300</v>
      </c>
      <c r="AA15" s="12">
        <v>1378.1192</v>
      </c>
      <c r="AB15" s="12">
        <f t="shared" si="21"/>
        <v>106.00916923076925</v>
      </c>
      <c r="AC15" s="11">
        <f t="shared" si="22"/>
        <v>41.4172987918495</v>
      </c>
      <c r="AD15" s="44">
        <v>2250</v>
      </c>
      <c r="AE15" s="44">
        <v>1909.4</v>
      </c>
      <c r="AF15" s="12">
        <v>998.33</v>
      </c>
      <c r="AG15" s="12">
        <f t="shared" si="23"/>
        <v>52.28501099821934</v>
      </c>
      <c r="AH15" s="11">
        <f t="shared" si="24"/>
        <v>44.370222222222225</v>
      </c>
      <c r="AI15" s="44">
        <v>602.5</v>
      </c>
      <c r="AJ15" s="44">
        <v>409.7</v>
      </c>
      <c r="AK15" s="12">
        <v>0</v>
      </c>
      <c r="AL15" s="12">
        <f t="shared" si="25"/>
        <v>0</v>
      </c>
      <c r="AM15" s="11">
        <f t="shared" si="26"/>
        <v>0</v>
      </c>
      <c r="AN15" s="13">
        <v>0</v>
      </c>
      <c r="AO15" s="13">
        <v>0</v>
      </c>
      <c r="AP15" s="12">
        <v>0</v>
      </c>
      <c r="AQ15" s="12" t="e">
        <f t="shared" si="27"/>
        <v>#DIV/0!</v>
      </c>
      <c r="AR15" s="11" t="e">
        <f t="shared" si="28"/>
        <v>#DIV/0!</v>
      </c>
      <c r="AS15" s="13">
        <v>0</v>
      </c>
      <c r="AT15" s="13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11376.3</v>
      </c>
      <c r="AZ15" s="11">
        <v>8532.224999999999</v>
      </c>
      <c r="BA15" s="11">
        <v>6636.3</v>
      </c>
      <c r="BB15" s="14">
        <v>0</v>
      </c>
      <c r="BC15" s="14">
        <v>0</v>
      </c>
      <c r="BD15" s="14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2">
        <f t="shared" si="5"/>
        <v>2158.5</v>
      </c>
      <c r="BO15" s="12">
        <f t="shared" si="5"/>
        <v>1618.8</v>
      </c>
      <c r="BP15" s="12">
        <f t="shared" si="6"/>
        <v>189.83</v>
      </c>
      <c r="BQ15" s="12">
        <f t="shared" si="29"/>
        <v>11.726587595749939</v>
      </c>
      <c r="BR15" s="11">
        <f t="shared" si="30"/>
        <v>8.794533240676396</v>
      </c>
      <c r="BS15" s="44">
        <v>2158.5</v>
      </c>
      <c r="BT15" s="44">
        <v>1618.8</v>
      </c>
      <c r="BU15" s="12">
        <v>189.83</v>
      </c>
      <c r="BV15" s="12">
        <v>0</v>
      </c>
      <c r="BW15" s="12">
        <v>0</v>
      </c>
      <c r="BX15" s="12">
        <v>0</v>
      </c>
      <c r="BY15" s="11">
        <v>0</v>
      </c>
      <c r="BZ15" s="11">
        <v>0</v>
      </c>
      <c r="CA15" s="11">
        <v>0</v>
      </c>
      <c r="CB15" s="44">
        <v>0</v>
      </c>
      <c r="CC15" s="44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46">
        <v>0</v>
      </c>
      <c r="CL15" s="46">
        <v>0</v>
      </c>
      <c r="CM15" s="11">
        <v>0</v>
      </c>
      <c r="CN15" s="44">
        <v>860</v>
      </c>
      <c r="CO15" s="44">
        <v>645</v>
      </c>
      <c r="CP15" s="11">
        <v>142.2</v>
      </c>
      <c r="CQ15" s="11">
        <v>700</v>
      </c>
      <c r="CR15" s="11">
        <v>525</v>
      </c>
      <c r="CS15" s="11">
        <v>142.2</v>
      </c>
      <c r="CT15" s="44">
        <v>0</v>
      </c>
      <c r="CU15" s="44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2">
        <f t="shared" si="7"/>
        <v>20675.8</v>
      </c>
      <c r="DH15" s="12">
        <f t="shared" si="7"/>
        <v>14465.124999999998</v>
      </c>
      <c r="DI15" s="12">
        <f t="shared" si="8"/>
        <v>9345.2332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2">
        <f t="shared" si="9"/>
        <v>0</v>
      </c>
      <c r="ED15" s="12">
        <f t="shared" si="31"/>
        <v>0</v>
      </c>
      <c r="EE15" s="12">
        <f t="shared" si="10"/>
        <v>0</v>
      </c>
    </row>
    <row r="16" spans="1:135" s="15" customFormat="1" ht="20.25" customHeight="1">
      <c r="A16" s="23">
        <v>7</v>
      </c>
      <c r="B16" s="47" t="s">
        <v>62</v>
      </c>
      <c r="C16" s="11">
        <v>13388.2313</v>
      </c>
      <c r="D16" s="46">
        <v>6483.4588</v>
      </c>
      <c r="E16" s="30">
        <f t="shared" si="11"/>
        <v>17167.8</v>
      </c>
      <c r="F16" s="39">
        <f t="shared" si="12"/>
        <v>12316.300000000001</v>
      </c>
      <c r="G16" s="12">
        <f t="shared" si="0"/>
        <v>8746.751999999999</v>
      </c>
      <c r="H16" s="12">
        <f t="shared" si="13"/>
        <v>71.01769200165631</v>
      </c>
      <c r="I16" s="12">
        <f t="shared" si="14"/>
        <v>50.94858980183832</v>
      </c>
      <c r="J16" s="12">
        <f t="shared" si="1"/>
        <v>7176.2</v>
      </c>
      <c r="K16" s="12">
        <f t="shared" si="1"/>
        <v>4822.6</v>
      </c>
      <c r="L16" s="12">
        <f t="shared" si="2"/>
        <v>2918.3520000000003</v>
      </c>
      <c r="M16" s="12">
        <f t="shared" si="15"/>
        <v>60.514079542155685</v>
      </c>
      <c r="N16" s="12">
        <f t="shared" si="16"/>
        <v>40.667094005183806</v>
      </c>
      <c r="O16" s="12">
        <f t="shared" si="3"/>
        <v>1433.9</v>
      </c>
      <c r="P16" s="12">
        <f t="shared" si="3"/>
        <v>814</v>
      </c>
      <c r="Q16" s="12">
        <f t="shared" si="4"/>
        <v>364.102</v>
      </c>
      <c r="R16" s="12">
        <f t="shared" si="17"/>
        <v>44.729975429975426</v>
      </c>
      <c r="S16" s="11">
        <f t="shared" si="18"/>
        <v>25.39242625008717</v>
      </c>
      <c r="T16" s="44">
        <v>0</v>
      </c>
      <c r="U16" s="44">
        <v>0</v>
      </c>
      <c r="V16" s="12">
        <v>0.352</v>
      </c>
      <c r="W16" s="12" t="e">
        <f t="shared" si="19"/>
        <v>#DIV/0!</v>
      </c>
      <c r="X16" s="11" t="e">
        <f t="shared" si="20"/>
        <v>#DIV/0!</v>
      </c>
      <c r="Y16" s="44">
        <v>2940</v>
      </c>
      <c r="Z16" s="44">
        <v>1910</v>
      </c>
      <c r="AA16" s="12">
        <v>1085.32</v>
      </c>
      <c r="AB16" s="12">
        <f t="shared" si="21"/>
        <v>56.82303664921465</v>
      </c>
      <c r="AC16" s="11">
        <f t="shared" si="22"/>
        <v>36.9156462585034</v>
      </c>
      <c r="AD16" s="44">
        <v>1433.9</v>
      </c>
      <c r="AE16" s="44">
        <v>814</v>
      </c>
      <c r="AF16" s="12">
        <v>363.75</v>
      </c>
      <c r="AG16" s="12">
        <f t="shared" si="23"/>
        <v>44.686732186732186</v>
      </c>
      <c r="AH16" s="11">
        <f t="shared" si="24"/>
        <v>25.36787781574726</v>
      </c>
      <c r="AI16" s="44">
        <v>128</v>
      </c>
      <c r="AJ16" s="44">
        <v>93</v>
      </c>
      <c r="AK16" s="12">
        <v>45</v>
      </c>
      <c r="AL16" s="12">
        <f t="shared" si="25"/>
        <v>48.38709677419355</v>
      </c>
      <c r="AM16" s="11">
        <f t="shared" si="26"/>
        <v>35.15625</v>
      </c>
      <c r="AN16" s="13">
        <v>0</v>
      </c>
      <c r="AO16" s="13">
        <v>0</v>
      </c>
      <c r="AP16" s="12">
        <v>0</v>
      </c>
      <c r="AQ16" s="12" t="e">
        <f t="shared" si="27"/>
        <v>#DIV/0!</v>
      </c>
      <c r="AR16" s="11" t="e">
        <f t="shared" si="28"/>
        <v>#DIV/0!</v>
      </c>
      <c r="AS16" s="13">
        <v>0</v>
      </c>
      <c r="AT16" s="13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9991.6</v>
      </c>
      <c r="AZ16" s="11">
        <v>7493.700000000001</v>
      </c>
      <c r="BA16" s="11">
        <v>5828.4</v>
      </c>
      <c r="BB16" s="14">
        <v>0</v>
      </c>
      <c r="BC16" s="14">
        <v>0</v>
      </c>
      <c r="BD16" s="14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2">
        <f t="shared" si="5"/>
        <v>2314.3</v>
      </c>
      <c r="BO16" s="12">
        <f t="shared" si="5"/>
        <v>1735.6</v>
      </c>
      <c r="BP16" s="12">
        <f t="shared" si="6"/>
        <v>1182.15</v>
      </c>
      <c r="BQ16" s="12">
        <f t="shared" si="29"/>
        <v>68.11189214104634</v>
      </c>
      <c r="BR16" s="11">
        <f t="shared" si="30"/>
        <v>51.08024024543059</v>
      </c>
      <c r="BS16" s="44">
        <v>0</v>
      </c>
      <c r="BT16" s="44">
        <v>0</v>
      </c>
      <c r="BU16" s="12">
        <v>132</v>
      </c>
      <c r="BV16" s="11">
        <v>2104.3</v>
      </c>
      <c r="BW16" s="11">
        <v>1578.1</v>
      </c>
      <c r="BX16" s="12">
        <v>1022.15</v>
      </c>
      <c r="BY16" s="11">
        <v>0</v>
      </c>
      <c r="BZ16" s="11">
        <v>0</v>
      </c>
      <c r="CA16" s="11">
        <v>0</v>
      </c>
      <c r="CB16" s="44">
        <v>210</v>
      </c>
      <c r="CC16" s="44">
        <v>157.5</v>
      </c>
      <c r="CD16" s="11">
        <v>28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46">
        <v>0</v>
      </c>
      <c r="CL16" s="46">
        <v>0</v>
      </c>
      <c r="CM16" s="11">
        <v>0</v>
      </c>
      <c r="CN16" s="44">
        <v>360</v>
      </c>
      <c r="CO16" s="44">
        <v>270</v>
      </c>
      <c r="CP16" s="11">
        <v>145.8</v>
      </c>
      <c r="CQ16" s="11">
        <v>300</v>
      </c>
      <c r="CR16" s="11">
        <v>225</v>
      </c>
      <c r="CS16" s="11">
        <v>140.8</v>
      </c>
      <c r="CT16" s="44">
        <v>0</v>
      </c>
      <c r="CU16" s="44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95.98</v>
      </c>
      <c r="DF16" s="11">
        <v>0</v>
      </c>
      <c r="DG16" s="12">
        <f t="shared" si="7"/>
        <v>17167.8</v>
      </c>
      <c r="DH16" s="12">
        <f t="shared" si="7"/>
        <v>12316.300000000001</v>
      </c>
      <c r="DI16" s="12">
        <f t="shared" si="8"/>
        <v>8746.751999999999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26">
        <v>0</v>
      </c>
      <c r="DZ16" s="26">
        <v>0</v>
      </c>
      <c r="EA16" s="11">
        <v>0</v>
      </c>
      <c r="EB16" s="11">
        <v>0</v>
      </c>
      <c r="EC16" s="12">
        <f t="shared" si="9"/>
        <v>0</v>
      </c>
      <c r="ED16" s="12">
        <f t="shared" si="31"/>
        <v>0</v>
      </c>
      <c r="EE16" s="12">
        <f t="shared" si="10"/>
        <v>0</v>
      </c>
    </row>
    <row r="17" spans="1:135" s="15" customFormat="1" ht="20.25" customHeight="1">
      <c r="A17" s="23">
        <v>8</v>
      </c>
      <c r="B17" s="47" t="s">
        <v>63</v>
      </c>
      <c r="C17" s="11">
        <v>50675.2918</v>
      </c>
      <c r="D17" s="46">
        <v>288630.449</v>
      </c>
      <c r="E17" s="30">
        <f t="shared" si="11"/>
        <v>3623969.8</v>
      </c>
      <c r="F17" s="39">
        <f t="shared" si="12"/>
        <v>2706999.4749999996</v>
      </c>
      <c r="G17" s="12">
        <f t="shared" si="0"/>
        <v>2047496.2702999997</v>
      </c>
      <c r="H17" s="12">
        <f t="shared" si="13"/>
        <v>75.6371136828536</v>
      </c>
      <c r="I17" s="12">
        <f t="shared" si="14"/>
        <v>56.49871227679656</v>
      </c>
      <c r="J17" s="12">
        <f t="shared" si="1"/>
        <v>1398572.8</v>
      </c>
      <c r="K17" s="12">
        <f t="shared" si="1"/>
        <v>1040504.2999999999</v>
      </c>
      <c r="L17" s="12">
        <f t="shared" si="2"/>
        <v>742182.3903</v>
      </c>
      <c r="M17" s="12">
        <f t="shared" si="15"/>
        <v>71.32910361831277</v>
      </c>
      <c r="N17" s="12">
        <f t="shared" si="16"/>
        <v>53.06712602304291</v>
      </c>
      <c r="O17" s="12">
        <f t="shared" si="3"/>
        <v>569458.1</v>
      </c>
      <c r="P17" s="12">
        <f t="shared" si="3"/>
        <v>429785.4</v>
      </c>
      <c r="Q17" s="12">
        <f t="shared" si="4"/>
        <v>286831.1428</v>
      </c>
      <c r="R17" s="12">
        <f t="shared" si="17"/>
        <v>66.73822396014381</v>
      </c>
      <c r="S17" s="11">
        <f t="shared" si="18"/>
        <v>50.36913915176551</v>
      </c>
      <c r="T17" s="44">
        <v>98980.6</v>
      </c>
      <c r="U17" s="44">
        <v>73141.4</v>
      </c>
      <c r="V17" s="12">
        <v>50867.0198</v>
      </c>
      <c r="W17" s="12">
        <f t="shared" si="19"/>
        <v>69.54613912230283</v>
      </c>
      <c r="X17" s="11">
        <f t="shared" si="20"/>
        <v>51.39089862053776</v>
      </c>
      <c r="Y17" s="44">
        <v>48661.700000000004</v>
      </c>
      <c r="Z17" s="44">
        <v>35993.8</v>
      </c>
      <c r="AA17" s="12">
        <v>25518.6166</v>
      </c>
      <c r="AB17" s="12">
        <f t="shared" si="21"/>
        <v>70.89725619412232</v>
      </c>
      <c r="AC17" s="11">
        <f t="shared" si="22"/>
        <v>52.44086540338706</v>
      </c>
      <c r="AD17" s="44">
        <v>470477.5</v>
      </c>
      <c r="AE17" s="44">
        <v>356644</v>
      </c>
      <c r="AF17" s="12">
        <v>235964.123</v>
      </c>
      <c r="AG17" s="12">
        <f t="shared" si="23"/>
        <v>66.16237003846973</v>
      </c>
      <c r="AH17" s="11">
        <f t="shared" si="24"/>
        <v>50.15417804252063</v>
      </c>
      <c r="AI17" s="44">
        <v>98312.2</v>
      </c>
      <c r="AJ17" s="44">
        <v>71168.4</v>
      </c>
      <c r="AK17" s="12">
        <v>50610.9227</v>
      </c>
      <c r="AL17" s="12">
        <f t="shared" si="25"/>
        <v>71.11431857397386</v>
      </c>
      <c r="AM17" s="11">
        <f t="shared" si="26"/>
        <v>51.47979874318752</v>
      </c>
      <c r="AN17" s="13">
        <v>32300</v>
      </c>
      <c r="AO17" s="13">
        <v>23820</v>
      </c>
      <c r="AP17" s="12">
        <v>25404.2</v>
      </c>
      <c r="AQ17" s="12">
        <f t="shared" si="27"/>
        <v>106.65071368597819</v>
      </c>
      <c r="AR17" s="11">
        <f t="shared" si="28"/>
        <v>78.65077399380806</v>
      </c>
      <c r="AS17" s="13">
        <v>0</v>
      </c>
      <c r="AT17" s="13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2149367.3</v>
      </c>
      <c r="AZ17" s="11">
        <v>1612025.4749999999</v>
      </c>
      <c r="BA17" s="11">
        <v>1253797.7</v>
      </c>
      <c r="BB17" s="14">
        <v>0</v>
      </c>
      <c r="BC17" s="14">
        <v>0</v>
      </c>
      <c r="BD17" s="14">
        <v>0</v>
      </c>
      <c r="BE17" s="11">
        <v>1140</v>
      </c>
      <c r="BF17" s="45">
        <v>855</v>
      </c>
      <c r="BG17" s="11">
        <v>-185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2">
        <f t="shared" si="5"/>
        <v>151870.9</v>
      </c>
      <c r="BO17" s="12">
        <f t="shared" si="5"/>
        <v>112066</v>
      </c>
      <c r="BP17" s="12">
        <f t="shared" si="6"/>
        <v>71283.857</v>
      </c>
      <c r="BQ17" s="12">
        <f t="shared" si="29"/>
        <v>63.60881712562241</v>
      </c>
      <c r="BR17" s="11">
        <f t="shared" si="30"/>
        <v>46.9371400314346</v>
      </c>
      <c r="BS17" s="44">
        <v>114552.4</v>
      </c>
      <c r="BT17" s="44">
        <v>84528.6</v>
      </c>
      <c r="BU17" s="12">
        <v>49402.477</v>
      </c>
      <c r="BV17" s="12">
        <v>0</v>
      </c>
      <c r="BW17" s="12">
        <v>0</v>
      </c>
      <c r="BX17" s="12">
        <v>0</v>
      </c>
      <c r="BY17" s="11">
        <v>0</v>
      </c>
      <c r="BZ17" s="11">
        <v>0</v>
      </c>
      <c r="CA17" s="11">
        <v>0</v>
      </c>
      <c r="CB17" s="44">
        <v>37318.5</v>
      </c>
      <c r="CC17" s="44">
        <v>27537.4</v>
      </c>
      <c r="CD17" s="11">
        <v>21881.38</v>
      </c>
      <c r="CE17" s="11">
        <v>0</v>
      </c>
      <c r="CF17" s="11">
        <v>0</v>
      </c>
      <c r="CG17" s="11">
        <v>0</v>
      </c>
      <c r="CH17" s="11">
        <f>74783+106.7</f>
        <v>74889.7</v>
      </c>
      <c r="CI17" s="11">
        <v>53614.7</v>
      </c>
      <c r="CJ17" s="11">
        <v>39941.18</v>
      </c>
      <c r="CK17" s="46">
        <v>10200</v>
      </c>
      <c r="CL17" s="46">
        <v>7500</v>
      </c>
      <c r="CM17" s="11">
        <v>5500</v>
      </c>
      <c r="CN17" s="44">
        <v>454809.89999999997</v>
      </c>
      <c r="CO17" s="44">
        <v>335849.8</v>
      </c>
      <c r="CP17" s="11">
        <v>249813.1022</v>
      </c>
      <c r="CQ17" s="11">
        <v>182178.7</v>
      </c>
      <c r="CR17" s="11">
        <v>134429.6</v>
      </c>
      <c r="CS17" s="11">
        <v>83933.3452</v>
      </c>
      <c r="CT17" s="44">
        <v>21160</v>
      </c>
      <c r="CU17" s="44">
        <v>15614</v>
      </c>
      <c r="CV17" s="11">
        <v>22360.167</v>
      </c>
      <c r="CW17" s="11">
        <v>5300</v>
      </c>
      <c r="CX17" s="11">
        <v>3910.9</v>
      </c>
      <c r="CY17" s="11">
        <v>2925.786</v>
      </c>
      <c r="CZ17" s="11">
        <v>0</v>
      </c>
      <c r="DA17" s="11">
        <v>0</v>
      </c>
      <c r="DB17" s="11">
        <v>0</v>
      </c>
      <c r="DC17" s="11">
        <v>6500</v>
      </c>
      <c r="DD17" s="11">
        <v>4796</v>
      </c>
      <c r="DE17" s="11">
        <v>1934.596</v>
      </c>
      <c r="DF17" s="11">
        <v>0</v>
      </c>
      <c r="DG17" s="12">
        <f t="shared" si="7"/>
        <v>3623969.8</v>
      </c>
      <c r="DH17" s="12">
        <f t="shared" si="7"/>
        <v>2706999.4749999996</v>
      </c>
      <c r="DI17" s="12">
        <f t="shared" si="8"/>
        <v>2035736.2702999997</v>
      </c>
      <c r="DJ17" s="11">
        <v>0</v>
      </c>
      <c r="DK17" s="11">
        <v>0</v>
      </c>
      <c r="DL17" s="11">
        <v>11760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373950.8</v>
      </c>
      <c r="DZ17" s="11">
        <v>0</v>
      </c>
      <c r="EA17" s="11">
        <v>0</v>
      </c>
      <c r="EB17" s="11">
        <v>0</v>
      </c>
      <c r="EC17" s="12">
        <f t="shared" si="9"/>
        <v>373950.8</v>
      </c>
      <c r="ED17" s="12">
        <f t="shared" si="31"/>
        <v>0</v>
      </c>
      <c r="EE17" s="12">
        <f t="shared" si="10"/>
        <v>11760</v>
      </c>
    </row>
    <row r="18" spans="1:135" s="15" customFormat="1" ht="20.25" customHeight="1">
      <c r="A18" s="23">
        <v>9</v>
      </c>
      <c r="B18" s="47" t="s">
        <v>64</v>
      </c>
      <c r="C18" s="11">
        <v>3990.8226</v>
      </c>
      <c r="D18" s="46">
        <v>9469.4235</v>
      </c>
      <c r="E18" s="30">
        <f t="shared" si="11"/>
        <v>38978</v>
      </c>
      <c r="F18" s="39">
        <f t="shared" si="12"/>
        <v>27817.275000000005</v>
      </c>
      <c r="G18" s="12">
        <f t="shared" si="0"/>
        <v>19659.609</v>
      </c>
      <c r="H18" s="12">
        <f t="shared" si="13"/>
        <v>70.67410089593605</v>
      </c>
      <c r="I18" s="12">
        <f t="shared" si="14"/>
        <v>50.43770588537123</v>
      </c>
      <c r="J18" s="12">
        <f t="shared" si="1"/>
        <v>9113.099999999999</v>
      </c>
      <c r="K18" s="12">
        <f t="shared" si="1"/>
        <v>5418.599999999999</v>
      </c>
      <c r="L18" s="12">
        <f t="shared" si="2"/>
        <v>2238.2090000000003</v>
      </c>
      <c r="M18" s="12">
        <f t="shared" si="15"/>
        <v>41.30603846011886</v>
      </c>
      <c r="N18" s="12">
        <f t="shared" si="16"/>
        <v>24.56034719250311</v>
      </c>
      <c r="O18" s="12">
        <f t="shared" si="3"/>
        <v>4599.099999999999</v>
      </c>
      <c r="P18" s="12">
        <f t="shared" si="3"/>
        <v>2200.6</v>
      </c>
      <c r="Q18" s="12">
        <f t="shared" si="4"/>
        <v>1453.294</v>
      </c>
      <c r="R18" s="12">
        <f t="shared" si="17"/>
        <v>66.04080705262201</v>
      </c>
      <c r="S18" s="11">
        <f t="shared" si="18"/>
        <v>31.59953034289318</v>
      </c>
      <c r="T18" s="44">
        <v>46.7</v>
      </c>
      <c r="U18" s="44">
        <v>0.6</v>
      </c>
      <c r="V18" s="12">
        <v>0.634</v>
      </c>
      <c r="W18" s="12">
        <f t="shared" si="19"/>
        <v>105.66666666666666</v>
      </c>
      <c r="X18" s="11">
        <f t="shared" si="20"/>
        <v>1.3576017130620983</v>
      </c>
      <c r="Y18" s="44">
        <v>1669.6</v>
      </c>
      <c r="Z18" s="44">
        <v>1122.3</v>
      </c>
      <c r="AA18" s="12">
        <v>635.865</v>
      </c>
      <c r="AB18" s="12">
        <f t="shared" si="21"/>
        <v>56.657310879444</v>
      </c>
      <c r="AC18" s="11">
        <f t="shared" si="22"/>
        <v>38.08487062769526</v>
      </c>
      <c r="AD18" s="44">
        <v>4552.4</v>
      </c>
      <c r="AE18" s="44">
        <v>2200</v>
      </c>
      <c r="AF18" s="12">
        <v>1452.66</v>
      </c>
      <c r="AG18" s="12">
        <f t="shared" si="23"/>
        <v>66.03</v>
      </c>
      <c r="AH18" s="11">
        <f t="shared" si="24"/>
        <v>31.90976188384149</v>
      </c>
      <c r="AI18" s="44">
        <v>46</v>
      </c>
      <c r="AJ18" s="44">
        <v>34.5</v>
      </c>
      <c r="AK18" s="12">
        <v>23</v>
      </c>
      <c r="AL18" s="12">
        <f t="shared" si="25"/>
        <v>66.66666666666666</v>
      </c>
      <c r="AM18" s="11">
        <f t="shared" si="26"/>
        <v>50</v>
      </c>
      <c r="AN18" s="13">
        <v>0</v>
      </c>
      <c r="AO18" s="13">
        <v>0</v>
      </c>
      <c r="AP18" s="12">
        <v>0</v>
      </c>
      <c r="AQ18" s="12" t="e">
        <f t="shared" si="27"/>
        <v>#DIV/0!</v>
      </c>
      <c r="AR18" s="11" t="e">
        <f t="shared" si="28"/>
        <v>#DIV/0!</v>
      </c>
      <c r="AS18" s="13">
        <v>0</v>
      </c>
      <c r="AT18" s="13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29864.9</v>
      </c>
      <c r="AZ18" s="11">
        <v>22398.675000000003</v>
      </c>
      <c r="BA18" s="11">
        <v>17421.4</v>
      </c>
      <c r="BB18" s="14">
        <v>0</v>
      </c>
      <c r="BC18" s="14">
        <v>0</v>
      </c>
      <c r="BD18" s="14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2">
        <f t="shared" si="5"/>
        <v>548.4</v>
      </c>
      <c r="BO18" s="12">
        <f t="shared" si="5"/>
        <v>411.2</v>
      </c>
      <c r="BP18" s="12">
        <f t="shared" si="6"/>
        <v>85</v>
      </c>
      <c r="BQ18" s="12">
        <f t="shared" si="29"/>
        <v>20.671206225680937</v>
      </c>
      <c r="BR18" s="11">
        <f t="shared" si="30"/>
        <v>15.499635302698762</v>
      </c>
      <c r="BS18" s="44">
        <v>548.4</v>
      </c>
      <c r="BT18" s="44">
        <v>411.2</v>
      </c>
      <c r="BU18" s="12">
        <v>85</v>
      </c>
      <c r="BV18" s="12">
        <v>0</v>
      </c>
      <c r="BW18" s="12">
        <v>0</v>
      </c>
      <c r="BX18" s="12">
        <v>0</v>
      </c>
      <c r="BY18" s="11">
        <v>0</v>
      </c>
      <c r="BZ18" s="11">
        <v>0</v>
      </c>
      <c r="CA18" s="11">
        <v>0</v>
      </c>
      <c r="CB18" s="44">
        <v>0</v>
      </c>
      <c r="CC18" s="44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46">
        <v>450</v>
      </c>
      <c r="CL18" s="46">
        <v>300</v>
      </c>
      <c r="CM18" s="11">
        <v>0</v>
      </c>
      <c r="CN18" s="44">
        <v>1800</v>
      </c>
      <c r="CO18" s="44">
        <v>1350</v>
      </c>
      <c r="CP18" s="11">
        <v>41.05</v>
      </c>
      <c r="CQ18" s="11">
        <v>1800</v>
      </c>
      <c r="CR18" s="11">
        <v>1350</v>
      </c>
      <c r="CS18" s="11">
        <v>41.05</v>
      </c>
      <c r="CT18" s="44">
        <v>0</v>
      </c>
      <c r="CU18" s="44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2">
        <f t="shared" si="7"/>
        <v>38978</v>
      </c>
      <c r="DH18" s="12">
        <f t="shared" si="7"/>
        <v>27817.275000000005</v>
      </c>
      <c r="DI18" s="12">
        <f t="shared" si="8"/>
        <v>19659.609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2">
        <f t="shared" si="9"/>
        <v>0</v>
      </c>
      <c r="ED18" s="12">
        <f t="shared" si="31"/>
        <v>0</v>
      </c>
      <c r="EE18" s="12">
        <f t="shared" si="10"/>
        <v>0</v>
      </c>
    </row>
    <row r="19" spans="1:135" s="15" customFormat="1" ht="20.25" customHeight="1">
      <c r="A19" s="23">
        <v>10</v>
      </c>
      <c r="B19" s="47" t="s">
        <v>65</v>
      </c>
      <c r="C19" s="11">
        <v>13214.099</v>
      </c>
      <c r="D19" s="46">
        <v>61810.3362</v>
      </c>
      <c r="E19" s="30">
        <f t="shared" si="11"/>
        <v>483303</v>
      </c>
      <c r="F19" s="39">
        <f t="shared" si="12"/>
        <v>362730.025</v>
      </c>
      <c r="G19" s="12">
        <f t="shared" si="0"/>
        <v>179715.5513</v>
      </c>
      <c r="H19" s="12">
        <f t="shared" si="13"/>
        <v>49.545264773711516</v>
      </c>
      <c r="I19" s="12">
        <f t="shared" si="14"/>
        <v>37.18486152579231</v>
      </c>
      <c r="J19" s="12">
        <f t="shared" si="1"/>
        <v>130599.09999999999</v>
      </c>
      <c r="K19" s="12">
        <f t="shared" si="1"/>
        <v>70452.1</v>
      </c>
      <c r="L19" s="12">
        <f t="shared" si="2"/>
        <v>38721.5513</v>
      </c>
      <c r="M19" s="12">
        <f t="shared" si="15"/>
        <v>54.96152889693848</v>
      </c>
      <c r="N19" s="12">
        <f t="shared" si="16"/>
        <v>29.649171625225595</v>
      </c>
      <c r="O19" s="12">
        <f t="shared" si="3"/>
        <v>38225.00000000001</v>
      </c>
      <c r="P19" s="12">
        <f t="shared" si="3"/>
        <v>20950</v>
      </c>
      <c r="Q19" s="12">
        <f t="shared" si="4"/>
        <v>16866.113</v>
      </c>
      <c r="R19" s="12">
        <f t="shared" si="17"/>
        <v>80.50650596658711</v>
      </c>
      <c r="S19" s="11">
        <f t="shared" si="18"/>
        <v>44.12325179856115</v>
      </c>
      <c r="T19" s="44">
        <v>1576.8</v>
      </c>
      <c r="U19" s="44">
        <v>950</v>
      </c>
      <c r="V19" s="12">
        <v>1025.353</v>
      </c>
      <c r="W19" s="12">
        <f t="shared" si="19"/>
        <v>107.93189473684211</v>
      </c>
      <c r="X19" s="11">
        <f t="shared" si="20"/>
        <v>65.02746067985795</v>
      </c>
      <c r="Y19" s="44">
        <v>54188.299999999996</v>
      </c>
      <c r="Z19" s="44">
        <v>25788.1</v>
      </c>
      <c r="AA19" s="12">
        <v>12001.4183</v>
      </c>
      <c r="AB19" s="12">
        <f t="shared" si="21"/>
        <v>46.53859066778863</v>
      </c>
      <c r="AC19" s="11">
        <f t="shared" si="22"/>
        <v>22.14761913549604</v>
      </c>
      <c r="AD19" s="44">
        <v>36648.200000000004</v>
      </c>
      <c r="AE19" s="44">
        <v>20000</v>
      </c>
      <c r="AF19" s="12">
        <v>15840.76</v>
      </c>
      <c r="AG19" s="12">
        <f t="shared" si="23"/>
        <v>79.2038</v>
      </c>
      <c r="AH19" s="11">
        <f t="shared" si="24"/>
        <v>43.223841825792256</v>
      </c>
      <c r="AI19" s="44">
        <v>1288</v>
      </c>
      <c r="AJ19" s="44">
        <v>1288</v>
      </c>
      <c r="AK19" s="12">
        <v>1315.1</v>
      </c>
      <c r="AL19" s="12">
        <f t="shared" si="25"/>
        <v>102.10403726708073</v>
      </c>
      <c r="AM19" s="11">
        <f t="shared" si="26"/>
        <v>102.10403726708073</v>
      </c>
      <c r="AN19" s="13">
        <v>0</v>
      </c>
      <c r="AO19" s="13">
        <v>0</v>
      </c>
      <c r="AP19" s="12">
        <v>0</v>
      </c>
      <c r="AQ19" s="12" t="e">
        <f t="shared" si="27"/>
        <v>#DIV/0!</v>
      </c>
      <c r="AR19" s="11" t="e">
        <f t="shared" si="28"/>
        <v>#DIV/0!</v>
      </c>
      <c r="AS19" s="13">
        <v>0</v>
      </c>
      <c r="AT19" s="13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241703.9</v>
      </c>
      <c r="AZ19" s="11">
        <v>181277.925</v>
      </c>
      <c r="BA19" s="11">
        <v>140994</v>
      </c>
      <c r="BB19" s="14">
        <v>0</v>
      </c>
      <c r="BC19" s="14">
        <v>0</v>
      </c>
      <c r="BD19" s="14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2">
        <f t="shared" si="5"/>
        <v>26783.6</v>
      </c>
      <c r="BO19" s="12">
        <f t="shared" si="5"/>
        <v>15000</v>
      </c>
      <c r="BP19" s="12">
        <f t="shared" si="6"/>
        <v>6095</v>
      </c>
      <c r="BQ19" s="12">
        <f t="shared" si="29"/>
        <v>40.63333333333333</v>
      </c>
      <c r="BR19" s="11">
        <f t="shared" si="30"/>
        <v>22.756462910139042</v>
      </c>
      <c r="BS19" s="44">
        <v>25613.399999999998</v>
      </c>
      <c r="BT19" s="44">
        <v>14000</v>
      </c>
      <c r="BU19" s="12">
        <v>5297</v>
      </c>
      <c r="BV19" s="11">
        <v>1170.2</v>
      </c>
      <c r="BW19" s="11">
        <v>1000</v>
      </c>
      <c r="BX19" s="12">
        <v>798</v>
      </c>
      <c r="BY19" s="11">
        <v>0</v>
      </c>
      <c r="BZ19" s="11">
        <v>0</v>
      </c>
      <c r="CA19" s="11">
        <v>0</v>
      </c>
      <c r="CB19" s="44">
        <v>0</v>
      </c>
      <c r="CC19" s="44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44">
        <v>10114.2</v>
      </c>
      <c r="CO19" s="44">
        <v>7426</v>
      </c>
      <c r="CP19" s="11">
        <v>2088.52</v>
      </c>
      <c r="CQ19" s="11">
        <v>8479.2</v>
      </c>
      <c r="CR19" s="11">
        <v>6199.8</v>
      </c>
      <c r="CS19" s="11">
        <v>950.74</v>
      </c>
      <c r="CT19" s="44">
        <v>0</v>
      </c>
      <c r="CU19" s="44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355.4</v>
      </c>
      <c r="DF19" s="11">
        <v>0</v>
      </c>
      <c r="DG19" s="12">
        <f t="shared" si="7"/>
        <v>372303.00000000006</v>
      </c>
      <c r="DH19" s="12">
        <f t="shared" si="7"/>
        <v>251730.025</v>
      </c>
      <c r="DI19" s="12">
        <f t="shared" si="8"/>
        <v>179715.5513</v>
      </c>
      <c r="DJ19" s="11">
        <v>0</v>
      </c>
      <c r="DK19" s="11">
        <v>0</v>
      </c>
      <c r="DL19" s="11">
        <v>0</v>
      </c>
      <c r="DM19" s="11">
        <v>111000</v>
      </c>
      <c r="DN19" s="11">
        <v>111000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42000</v>
      </c>
      <c r="DZ19" s="11">
        <v>42000</v>
      </c>
      <c r="EA19" s="11">
        <v>42000</v>
      </c>
      <c r="EB19" s="11">
        <v>0</v>
      </c>
      <c r="EC19" s="12">
        <f t="shared" si="9"/>
        <v>153000</v>
      </c>
      <c r="ED19" s="12">
        <f t="shared" si="31"/>
        <v>153000</v>
      </c>
      <c r="EE19" s="12">
        <f t="shared" si="10"/>
        <v>42000</v>
      </c>
    </row>
    <row r="20" spans="1:135" s="15" customFormat="1" ht="20.25" customHeight="1">
      <c r="A20" s="23">
        <v>11</v>
      </c>
      <c r="B20" s="47" t="s">
        <v>66</v>
      </c>
      <c r="C20" s="11">
        <v>14391.0351</v>
      </c>
      <c r="D20" s="46">
        <v>3505.914</v>
      </c>
      <c r="E20" s="30">
        <f t="shared" si="11"/>
        <v>35753.8</v>
      </c>
      <c r="F20" s="39">
        <f t="shared" si="12"/>
        <v>24567.2</v>
      </c>
      <c r="G20" s="12">
        <f t="shared" si="0"/>
        <v>17187.072</v>
      </c>
      <c r="H20" s="12">
        <f t="shared" si="13"/>
        <v>69.95942557556415</v>
      </c>
      <c r="I20" s="12">
        <f t="shared" si="14"/>
        <v>48.070616270158695</v>
      </c>
      <c r="J20" s="12">
        <f t="shared" si="1"/>
        <v>12406.6</v>
      </c>
      <c r="K20" s="12">
        <f t="shared" si="1"/>
        <v>7056.8</v>
      </c>
      <c r="L20" s="12">
        <f t="shared" si="2"/>
        <v>3567.872</v>
      </c>
      <c r="M20" s="12">
        <f t="shared" si="15"/>
        <v>50.55934701281034</v>
      </c>
      <c r="N20" s="12">
        <f t="shared" si="16"/>
        <v>28.75785469024551</v>
      </c>
      <c r="O20" s="12">
        <f t="shared" si="3"/>
        <v>3280.6</v>
      </c>
      <c r="P20" s="12">
        <f t="shared" si="3"/>
        <v>1678.2</v>
      </c>
      <c r="Q20" s="12">
        <f t="shared" si="4"/>
        <v>920.772</v>
      </c>
      <c r="R20" s="12">
        <f t="shared" si="17"/>
        <v>54.8666428316053</v>
      </c>
      <c r="S20" s="11">
        <f t="shared" si="18"/>
        <v>28.06718283240871</v>
      </c>
      <c r="T20" s="44">
        <v>1.4</v>
      </c>
      <c r="U20" s="44">
        <v>0</v>
      </c>
      <c r="V20" s="12">
        <v>0.272</v>
      </c>
      <c r="W20" s="12" t="e">
        <f t="shared" si="19"/>
        <v>#DIV/0!</v>
      </c>
      <c r="X20" s="11">
        <f t="shared" si="20"/>
        <v>19.42857142857143</v>
      </c>
      <c r="Y20" s="44">
        <v>5722.1</v>
      </c>
      <c r="Z20" s="44">
        <v>2771.1</v>
      </c>
      <c r="AA20" s="12">
        <v>1093.6</v>
      </c>
      <c r="AB20" s="12">
        <f t="shared" si="21"/>
        <v>39.464472592111434</v>
      </c>
      <c r="AC20" s="11">
        <f t="shared" si="22"/>
        <v>19.1118645252617</v>
      </c>
      <c r="AD20" s="44">
        <v>3279.2</v>
      </c>
      <c r="AE20" s="44">
        <v>1678.2</v>
      </c>
      <c r="AF20" s="12">
        <v>920.5</v>
      </c>
      <c r="AG20" s="12">
        <f t="shared" si="23"/>
        <v>54.8504349898701</v>
      </c>
      <c r="AH20" s="11">
        <f t="shared" si="24"/>
        <v>28.070870944132714</v>
      </c>
      <c r="AI20" s="44">
        <v>72.5</v>
      </c>
      <c r="AJ20" s="44">
        <v>37.5</v>
      </c>
      <c r="AK20" s="12">
        <v>37.5</v>
      </c>
      <c r="AL20" s="12">
        <f t="shared" si="25"/>
        <v>100</v>
      </c>
      <c r="AM20" s="11">
        <f t="shared" si="26"/>
        <v>51.724137931034484</v>
      </c>
      <c r="AN20" s="13">
        <v>0</v>
      </c>
      <c r="AO20" s="13">
        <v>0</v>
      </c>
      <c r="AP20" s="12">
        <v>0</v>
      </c>
      <c r="AQ20" s="12" t="e">
        <f t="shared" si="27"/>
        <v>#DIV/0!</v>
      </c>
      <c r="AR20" s="11" t="e">
        <f t="shared" si="28"/>
        <v>#DIV/0!</v>
      </c>
      <c r="AS20" s="13">
        <v>0</v>
      </c>
      <c r="AT20" s="13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23347.2</v>
      </c>
      <c r="AZ20" s="11">
        <v>17510.4</v>
      </c>
      <c r="BA20" s="11">
        <v>13619.2</v>
      </c>
      <c r="BB20" s="14">
        <v>0</v>
      </c>
      <c r="BC20" s="14">
        <v>0</v>
      </c>
      <c r="BD20" s="14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2">
        <f t="shared" si="5"/>
        <v>1531.4</v>
      </c>
      <c r="BO20" s="12">
        <f t="shared" si="5"/>
        <v>1040</v>
      </c>
      <c r="BP20" s="12">
        <f t="shared" si="6"/>
        <v>457.4</v>
      </c>
      <c r="BQ20" s="12">
        <f t="shared" si="29"/>
        <v>43.980769230769226</v>
      </c>
      <c r="BR20" s="11">
        <f t="shared" si="30"/>
        <v>29.868094554002873</v>
      </c>
      <c r="BS20" s="44">
        <v>1451.4</v>
      </c>
      <c r="BT20" s="44">
        <v>1010</v>
      </c>
      <c r="BU20" s="12">
        <v>417.4</v>
      </c>
      <c r="BV20" s="12">
        <v>0</v>
      </c>
      <c r="BW20" s="12">
        <v>0</v>
      </c>
      <c r="BX20" s="12">
        <v>0</v>
      </c>
      <c r="BY20" s="11">
        <v>0</v>
      </c>
      <c r="BZ20" s="11">
        <v>0</v>
      </c>
      <c r="CA20" s="11">
        <v>0</v>
      </c>
      <c r="CB20" s="44">
        <v>80</v>
      </c>
      <c r="CC20" s="44">
        <v>30</v>
      </c>
      <c r="CD20" s="11">
        <v>40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44">
        <v>1800</v>
      </c>
      <c r="CO20" s="44">
        <v>1530</v>
      </c>
      <c r="CP20" s="11">
        <v>999.9</v>
      </c>
      <c r="CQ20" s="11">
        <v>600</v>
      </c>
      <c r="CR20" s="11">
        <v>500</v>
      </c>
      <c r="CS20" s="11">
        <v>252.7</v>
      </c>
      <c r="CT20" s="44">
        <v>0</v>
      </c>
      <c r="CU20" s="44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58.7</v>
      </c>
      <c r="DF20" s="11">
        <v>0</v>
      </c>
      <c r="DG20" s="12">
        <f t="shared" si="7"/>
        <v>35753.8</v>
      </c>
      <c r="DH20" s="12">
        <f t="shared" si="7"/>
        <v>24567.2</v>
      </c>
      <c r="DI20" s="12">
        <f t="shared" si="8"/>
        <v>17187.072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2">
        <f t="shared" si="9"/>
        <v>0</v>
      </c>
      <c r="ED20" s="12">
        <f t="shared" si="31"/>
        <v>0</v>
      </c>
      <c r="EE20" s="12">
        <f t="shared" si="10"/>
        <v>0</v>
      </c>
    </row>
    <row r="21" spans="1:135" s="15" customFormat="1" ht="20.25" customHeight="1">
      <c r="A21" s="23">
        <v>12</v>
      </c>
      <c r="B21" s="47" t="s">
        <v>67</v>
      </c>
      <c r="C21" s="11">
        <v>3954.7427</v>
      </c>
      <c r="D21" s="46">
        <v>3132.1388</v>
      </c>
      <c r="E21" s="30">
        <f t="shared" si="11"/>
        <v>27401.399999999998</v>
      </c>
      <c r="F21" s="39">
        <f t="shared" si="12"/>
        <v>20007.524999999998</v>
      </c>
      <c r="G21" s="12">
        <f t="shared" si="0"/>
        <v>12718.252</v>
      </c>
      <c r="H21" s="12">
        <f t="shared" si="13"/>
        <v>63.567342787276296</v>
      </c>
      <c r="I21" s="12">
        <f t="shared" si="14"/>
        <v>46.414606552949856</v>
      </c>
      <c r="J21" s="12">
        <f t="shared" si="1"/>
        <v>8743.499999999998</v>
      </c>
      <c r="K21" s="12">
        <f t="shared" si="1"/>
        <v>6014.1</v>
      </c>
      <c r="L21" s="12">
        <f t="shared" si="2"/>
        <v>1834.3519999999999</v>
      </c>
      <c r="M21" s="12">
        <f t="shared" si="15"/>
        <v>30.500856320979032</v>
      </c>
      <c r="N21" s="12">
        <f t="shared" si="16"/>
        <v>20.979607708583522</v>
      </c>
      <c r="O21" s="12">
        <f t="shared" si="3"/>
        <v>3302.9</v>
      </c>
      <c r="P21" s="12">
        <f t="shared" si="3"/>
        <v>1920</v>
      </c>
      <c r="Q21" s="12">
        <f t="shared" si="4"/>
        <v>897.822</v>
      </c>
      <c r="R21" s="12">
        <f t="shared" si="17"/>
        <v>46.7615625</v>
      </c>
      <c r="S21" s="11">
        <f t="shared" si="18"/>
        <v>27.182839323019163</v>
      </c>
      <c r="T21" s="44">
        <v>227.1</v>
      </c>
      <c r="U21" s="44">
        <v>120</v>
      </c>
      <c r="V21" s="12">
        <v>65.912</v>
      </c>
      <c r="W21" s="12">
        <f t="shared" si="19"/>
        <v>54.92666666666667</v>
      </c>
      <c r="X21" s="11">
        <f t="shared" si="20"/>
        <v>29.02333773667988</v>
      </c>
      <c r="Y21" s="44">
        <v>2095</v>
      </c>
      <c r="Z21" s="44">
        <v>1600</v>
      </c>
      <c r="AA21" s="12">
        <v>356.7</v>
      </c>
      <c r="AB21" s="12">
        <f t="shared" si="21"/>
        <v>22.29375</v>
      </c>
      <c r="AC21" s="11">
        <f t="shared" si="22"/>
        <v>17.026252983293556</v>
      </c>
      <c r="AD21" s="44">
        <v>3075.8</v>
      </c>
      <c r="AE21" s="44">
        <v>1800</v>
      </c>
      <c r="AF21" s="12">
        <v>831.91</v>
      </c>
      <c r="AG21" s="12">
        <f t="shared" si="23"/>
        <v>46.21722222222222</v>
      </c>
      <c r="AH21" s="11">
        <f t="shared" si="24"/>
        <v>27.04694713570453</v>
      </c>
      <c r="AI21" s="44">
        <v>281.7</v>
      </c>
      <c r="AJ21" s="44">
        <v>211.2</v>
      </c>
      <c r="AK21" s="12">
        <v>32.83</v>
      </c>
      <c r="AL21" s="12">
        <f t="shared" si="25"/>
        <v>15.544507575757576</v>
      </c>
      <c r="AM21" s="11">
        <f t="shared" si="26"/>
        <v>11.654242101526446</v>
      </c>
      <c r="AN21" s="13">
        <v>0</v>
      </c>
      <c r="AO21" s="13">
        <v>0</v>
      </c>
      <c r="AP21" s="12">
        <v>0</v>
      </c>
      <c r="AQ21" s="12" t="e">
        <f t="shared" si="27"/>
        <v>#DIV/0!</v>
      </c>
      <c r="AR21" s="11" t="e">
        <f t="shared" si="28"/>
        <v>#DIV/0!</v>
      </c>
      <c r="AS21" s="13">
        <v>0</v>
      </c>
      <c r="AT21" s="13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18657.9</v>
      </c>
      <c r="AZ21" s="11">
        <v>13993.425000000001</v>
      </c>
      <c r="BA21" s="11">
        <v>10883.9</v>
      </c>
      <c r="BB21" s="14">
        <v>0</v>
      </c>
      <c r="BC21" s="14">
        <v>0</v>
      </c>
      <c r="BD21" s="14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2">
        <f t="shared" si="5"/>
        <v>1347.1</v>
      </c>
      <c r="BO21" s="12">
        <f t="shared" si="5"/>
        <v>1010.3</v>
      </c>
      <c r="BP21" s="12">
        <f t="shared" si="6"/>
        <v>416.8</v>
      </c>
      <c r="BQ21" s="12">
        <f t="shared" si="29"/>
        <v>41.25507275066812</v>
      </c>
      <c r="BR21" s="11">
        <f t="shared" si="30"/>
        <v>30.94053893549106</v>
      </c>
      <c r="BS21" s="44">
        <v>1347.1</v>
      </c>
      <c r="BT21" s="44">
        <v>1010.3</v>
      </c>
      <c r="BU21" s="12">
        <v>136.8</v>
      </c>
      <c r="BV21" s="12">
        <v>0</v>
      </c>
      <c r="BW21" s="12">
        <v>0</v>
      </c>
      <c r="BX21" s="12">
        <v>280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44">
        <v>1716.8</v>
      </c>
      <c r="CO21" s="44">
        <v>1272.6</v>
      </c>
      <c r="CP21" s="11">
        <v>130.2</v>
      </c>
      <c r="CQ21" s="11">
        <v>1216.8</v>
      </c>
      <c r="CR21" s="11">
        <v>912.6</v>
      </c>
      <c r="CS21" s="11">
        <v>86.2</v>
      </c>
      <c r="CT21" s="44">
        <v>0</v>
      </c>
      <c r="CU21" s="44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2">
        <f t="shared" si="7"/>
        <v>27401.399999999998</v>
      </c>
      <c r="DH21" s="12">
        <f t="shared" si="7"/>
        <v>20007.524999999998</v>
      </c>
      <c r="DI21" s="12">
        <f t="shared" si="8"/>
        <v>12718.252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2">
        <f t="shared" si="9"/>
        <v>0</v>
      </c>
      <c r="ED21" s="12">
        <f t="shared" si="31"/>
        <v>0</v>
      </c>
      <c r="EE21" s="12">
        <f t="shared" si="10"/>
        <v>0</v>
      </c>
    </row>
    <row r="22" spans="1:135" s="16" customFormat="1" ht="20.25" customHeight="1">
      <c r="A22" s="23">
        <v>13</v>
      </c>
      <c r="B22" s="47" t="s">
        <v>68</v>
      </c>
      <c r="C22" s="11">
        <v>17553.8417</v>
      </c>
      <c r="D22" s="46">
        <v>5896.4276</v>
      </c>
      <c r="E22" s="30">
        <f t="shared" si="11"/>
        <v>48923.2</v>
      </c>
      <c r="F22" s="39">
        <f t="shared" si="12"/>
        <v>33117.675</v>
      </c>
      <c r="G22" s="12">
        <f t="shared" si="0"/>
        <v>24287.241</v>
      </c>
      <c r="H22" s="12">
        <f t="shared" si="13"/>
        <v>73.33618981404945</v>
      </c>
      <c r="I22" s="12">
        <f t="shared" si="14"/>
        <v>49.643606714196956</v>
      </c>
      <c r="J22" s="12">
        <f t="shared" si="1"/>
        <v>14814.3</v>
      </c>
      <c r="K22" s="12">
        <f t="shared" si="1"/>
        <v>7536</v>
      </c>
      <c r="L22" s="12">
        <f t="shared" si="2"/>
        <v>4390.341</v>
      </c>
      <c r="M22" s="12">
        <f t="shared" si="15"/>
        <v>58.258240445859876</v>
      </c>
      <c r="N22" s="12">
        <f t="shared" si="16"/>
        <v>29.635831595147938</v>
      </c>
      <c r="O22" s="12">
        <f t="shared" si="3"/>
        <v>7559.400000000001</v>
      </c>
      <c r="P22" s="12">
        <f t="shared" si="3"/>
        <v>2930</v>
      </c>
      <c r="Q22" s="12">
        <f t="shared" si="4"/>
        <v>1826.9379999999999</v>
      </c>
      <c r="R22" s="12">
        <f t="shared" si="17"/>
        <v>62.352832764505116</v>
      </c>
      <c r="S22" s="11">
        <f t="shared" si="18"/>
        <v>24.16776463740508</v>
      </c>
      <c r="T22" s="44">
        <v>42.6</v>
      </c>
      <c r="U22" s="44">
        <v>30</v>
      </c>
      <c r="V22" s="12">
        <v>0.608</v>
      </c>
      <c r="W22" s="12">
        <f t="shared" si="19"/>
        <v>2.0266666666666664</v>
      </c>
      <c r="X22" s="11">
        <f t="shared" si="20"/>
        <v>1.4272300469483568</v>
      </c>
      <c r="Y22" s="44">
        <v>3859.4</v>
      </c>
      <c r="Z22" s="44">
        <v>2100</v>
      </c>
      <c r="AA22" s="12">
        <v>1498.55</v>
      </c>
      <c r="AB22" s="12">
        <f t="shared" si="21"/>
        <v>71.35952380952381</v>
      </c>
      <c r="AC22" s="11">
        <f t="shared" si="22"/>
        <v>38.828574389801524</v>
      </c>
      <c r="AD22" s="44">
        <v>7516.8</v>
      </c>
      <c r="AE22" s="44">
        <v>2900</v>
      </c>
      <c r="AF22" s="12">
        <v>1826.33</v>
      </c>
      <c r="AG22" s="12">
        <f t="shared" si="23"/>
        <v>62.97689655172414</v>
      </c>
      <c r="AH22" s="11">
        <f t="shared" si="24"/>
        <v>24.296642188165173</v>
      </c>
      <c r="AI22" s="44">
        <v>48</v>
      </c>
      <c r="AJ22" s="44">
        <v>36</v>
      </c>
      <c r="AK22" s="12">
        <v>24</v>
      </c>
      <c r="AL22" s="12">
        <f t="shared" si="25"/>
        <v>66.66666666666666</v>
      </c>
      <c r="AM22" s="11">
        <f t="shared" si="26"/>
        <v>50</v>
      </c>
      <c r="AN22" s="13">
        <v>0</v>
      </c>
      <c r="AO22" s="13">
        <v>0</v>
      </c>
      <c r="AP22" s="12">
        <v>0</v>
      </c>
      <c r="AQ22" s="12" t="e">
        <f t="shared" si="27"/>
        <v>#DIV/0!</v>
      </c>
      <c r="AR22" s="11" t="e">
        <f t="shared" si="28"/>
        <v>#DIV/0!</v>
      </c>
      <c r="AS22" s="13">
        <v>0</v>
      </c>
      <c r="AT22" s="13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34108.9</v>
      </c>
      <c r="AZ22" s="11">
        <v>25581.675000000003</v>
      </c>
      <c r="BA22" s="11">
        <v>19896.9</v>
      </c>
      <c r="BB22" s="14">
        <v>0</v>
      </c>
      <c r="BC22" s="14">
        <v>0</v>
      </c>
      <c r="BD22" s="14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2">
        <f t="shared" si="5"/>
        <v>292.5</v>
      </c>
      <c r="BO22" s="12">
        <f t="shared" si="5"/>
        <v>220</v>
      </c>
      <c r="BP22" s="12">
        <f t="shared" si="6"/>
        <v>145</v>
      </c>
      <c r="BQ22" s="12">
        <f t="shared" si="29"/>
        <v>65.9090909090909</v>
      </c>
      <c r="BR22" s="11">
        <f t="shared" si="30"/>
        <v>49.572649572649574</v>
      </c>
      <c r="BS22" s="44">
        <v>292.5</v>
      </c>
      <c r="BT22" s="44">
        <v>220</v>
      </c>
      <c r="BU22" s="12">
        <v>145</v>
      </c>
      <c r="BV22" s="12">
        <v>0</v>
      </c>
      <c r="BW22" s="12">
        <v>0</v>
      </c>
      <c r="BX22" s="12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44">
        <v>2855</v>
      </c>
      <c r="CO22" s="44">
        <v>2100</v>
      </c>
      <c r="CP22" s="11">
        <v>857.628</v>
      </c>
      <c r="CQ22" s="11">
        <v>1200</v>
      </c>
      <c r="CR22" s="11">
        <v>900</v>
      </c>
      <c r="CS22" s="11">
        <v>193.178</v>
      </c>
      <c r="CT22" s="44">
        <v>0</v>
      </c>
      <c r="CU22" s="44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200</v>
      </c>
      <c r="DD22" s="11">
        <v>150</v>
      </c>
      <c r="DE22" s="11">
        <v>38.225</v>
      </c>
      <c r="DF22" s="11">
        <v>0</v>
      </c>
      <c r="DG22" s="12">
        <f t="shared" si="7"/>
        <v>48923.2</v>
      </c>
      <c r="DH22" s="12">
        <f t="shared" si="7"/>
        <v>33117.675</v>
      </c>
      <c r="DI22" s="12">
        <f t="shared" si="8"/>
        <v>24287.241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2">
        <f t="shared" si="9"/>
        <v>0</v>
      </c>
      <c r="ED22" s="12">
        <f t="shared" si="31"/>
        <v>0</v>
      </c>
      <c r="EE22" s="12">
        <f t="shared" si="10"/>
        <v>0</v>
      </c>
    </row>
    <row r="23" spans="1:135" s="16" customFormat="1" ht="20.25" customHeight="1">
      <c r="A23" s="23">
        <v>14</v>
      </c>
      <c r="B23" s="48" t="s">
        <v>69</v>
      </c>
      <c r="C23" s="11">
        <v>17.1922</v>
      </c>
      <c r="D23" s="46">
        <v>2496.5736</v>
      </c>
      <c r="E23" s="30">
        <f t="shared" si="11"/>
        <v>54019.799999999996</v>
      </c>
      <c r="F23" s="39">
        <f t="shared" si="12"/>
        <v>39447.7</v>
      </c>
      <c r="G23" s="12">
        <f t="shared" si="0"/>
        <v>28267.101</v>
      </c>
      <c r="H23" s="12">
        <f t="shared" si="13"/>
        <v>71.65715871901277</v>
      </c>
      <c r="I23" s="12">
        <f t="shared" si="14"/>
        <v>52.327296657892106</v>
      </c>
      <c r="J23" s="12">
        <f t="shared" si="1"/>
        <v>14728.2</v>
      </c>
      <c r="K23" s="12">
        <f t="shared" si="1"/>
        <v>9979</v>
      </c>
      <c r="L23" s="12">
        <f t="shared" si="2"/>
        <v>5347.001</v>
      </c>
      <c r="M23" s="12">
        <f t="shared" si="15"/>
        <v>53.58253331997195</v>
      </c>
      <c r="N23" s="12">
        <f t="shared" si="16"/>
        <v>36.30451107399411</v>
      </c>
      <c r="O23" s="12">
        <f t="shared" si="3"/>
        <v>5858.4</v>
      </c>
      <c r="P23" s="12">
        <f t="shared" si="3"/>
        <v>3080</v>
      </c>
      <c r="Q23" s="12">
        <f t="shared" si="4"/>
        <v>1217.4</v>
      </c>
      <c r="R23" s="12">
        <f t="shared" si="17"/>
        <v>39.52597402597403</v>
      </c>
      <c r="S23" s="11">
        <f t="shared" si="18"/>
        <v>20.78041786153216</v>
      </c>
      <c r="T23" s="44">
        <v>137.1</v>
      </c>
      <c r="U23" s="44">
        <v>80</v>
      </c>
      <c r="V23" s="12">
        <v>34.4</v>
      </c>
      <c r="W23" s="12">
        <f t="shared" si="19"/>
        <v>43</v>
      </c>
      <c r="X23" s="11">
        <f t="shared" si="20"/>
        <v>25.091174325309996</v>
      </c>
      <c r="Y23" s="44">
        <v>3403.6</v>
      </c>
      <c r="Z23" s="44">
        <v>2600</v>
      </c>
      <c r="AA23" s="12">
        <v>1446</v>
      </c>
      <c r="AB23" s="12">
        <f t="shared" si="21"/>
        <v>55.61538461538461</v>
      </c>
      <c r="AC23" s="11">
        <f t="shared" si="22"/>
        <v>42.4844282524386</v>
      </c>
      <c r="AD23" s="44">
        <v>5721.299999999999</v>
      </c>
      <c r="AE23" s="44">
        <v>3000</v>
      </c>
      <c r="AF23" s="12">
        <v>1183</v>
      </c>
      <c r="AG23" s="12">
        <f t="shared" si="23"/>
        <v>39.43333333333333</v>
      </c>
      <c r="AH23" s="11">
        <f t="shared" si="24"/>
        <v>20.677118836628043</v>
      </c>
      <c r="AI23" s="44">
        <v>460</v>
      </c>
      <c r="AJ23" s="44">
        <v>392</v>
      </c>
      <c r="AK23" s="12">
        <v>211</v>
      </c>
      <c r="AL23" s="12">
        <f t="shared" si="25"/>
        <v>53.826530612244895</v>
      </c>
      <c r="AM23" s="11">
        <f t="shared" si="26"/>
        <v>45.869565217391305</v>
      </c>
      <c r="AN23" s="13">
        <v>0</v>
      </c>
      <c r="AO23" s="13">
        <v>0</v>
      </c>
      <c r="AP23" s="12">
        <v>0</v>
      </c>
      <c r="AQ23" s="12" t="e">
        <f t="shared" si="27"/>
        <v>#DIV/0!</v>
      </c>
      <c r="AR23" s="11" t="e">
        <f t="shared" si="28"/>
        <v>#DIV/0!</v>
      </c>
      <c r="AS23" s="13">
        <v>0</v>
      </c>
      <c r="AT23" s="13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39291.6</v>
      </c>
      <c r="AZ23" s="11">
        <v>29468.699999999997</v>
      </c>
      <c r="BA23" s="11">
        <v>22920.1</v>
      </c>
      <c r="BB23" s="14">
        <v>0</v>
      </c>
      <c r="BC23" s="14">
        <v>0</v>
      </c>
      <c r="BD23" s="14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2">
        <f t="shared" si="5"/>
        <v>1196.2</v>
      </c>
      <c r="BO23" s="12">
        <f t="shared" si="5"/>
        <v>900</v>
      </c>
      <c r="BP23" s="12">
        <f t="shared" si="6"/>
        <v>708</v>
      </c>
      <c r="BQ23" s="12">
        <f t="shared" si="29"/>
        <v>78.66666666666666</v>
      </c>
      <c r="BR23" s="11">
        <f t="shared" si="30"/>
        <v>59.18742685169703</v>
      </c>
      <c r="BS23" s="44">
        <v>1196.2</v>
      </c>
      <c r="BT23" s="44">
        <v>900</v>
      </c>
      <c r="BU23" s="12">
        <v>708</v>
      </c>
      <c r="BV23" s="12">
        <v>0</v>
      </c>
      <c r="BW23" s="12">
        <v>0</v>
      </c>
      <c r="BX23" s="12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44">
        <v>3810</v>
      </c>
      <c r="CO23" s="44">
        <v>3007</v>
      </c>
      <c r="CP23" s="11">
        <v>1764.601</v>
      </c>
      <c r="CQ23" s="11">
        <v>1500</v>
      </c>
      <c r="CR23" s="11">
        <v>1100</v>
      </c>
      <c r="CS23" s="11">
        <v>477.952</v>
      </c>
      <c r="CT23" s="44">
        <v>0</v>
      </c>
      <c r="CU23" s="44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2">
        <f t="shared" si="7"/>
        <v>54019.799999999996</v>
      </c>
      <c r="DH23" s="12">
        <f t="shared" si="7"/>
        <v>39447.7</v>
      </c>
      <c r="DI23" s="12">
        <f t="shared" si="8"/>
        <v>28267.101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4299.873</v>
      </c>
      <c r="DZ23" s="11">
        <v>4299.873</v>
      </c>
      <c r="EA23" s="11">
        <v>4299.873</v>
      </c>
      <c r="EB23" s="11">
        <v>0</v>
      </c>
      <c r="EC23" s="12">
        <f t="shared" si="9"/>
        <v>4299.873</v>
      </c>
      <c r="ED23" s="12">
        <f t="shared" si="31"/>
        <v>4299.873</v>
      </c>
      <c r="EE23" s="12">
        <f t="shared" si="10"/>
        <v>4299.873</v>
      </c>
    </row>
    <row r="24" spans="1:135" s="16" customFormat="1" ht="20.25" customHeight="1">
      <c r="A24" s="23">
        <v>15</v>
      </c>
      <c r="B24" s="48" t="s">
        <v>70</v>
      </c>
      <c r="C24" s="11">
        <v>1368.1643</v>
      </c>
      <c r="D24" s="46">
        <v>7118.8167</v>
      </c>
      <c r="E24" s="30">
        <f t="shared" si="11"/>
        <v>46241.59999999999</v>
      </c>
      <c r="F24" s="39">
        <f t="shared" si="12"/>
        <v>32827.45</v>
      </c>
      <c r="G24" s="12">
        <f t="shared" si="0"/>
        <v>25472.770000000004</v>
      </c>
      <c r="H24" s="12">
        <f t="shared" si="13"/>
        <v>77.59594485712417</v>
      </c>
      <c r="I24" s="12">
        <f t="shared" si="14"/>
        <v>55.086264316113656</v>
      </c>
      <c r="J24" s="12">
        <f t="shared" si="1"/>
        <v>12119.4</v>
      </c>
      <c r="K24" s="12">
        <f t="shared" si="1"/>
        <v>7235.8</v>
      </c>
      <c r="L24" s="12">
        <f t="shared" si="2"/>
        <v>5568.07</v>
      </c>
      <c r="M24" s="12">
        <f t="shared" si="15"/>
        <v>76.9516846789574</v>
      </c>
      <c r="N24" s="12">
        <f t="shared" si="16"/>
        <v>45.943446045183755</v>
      </c>
      <c r="O24" s="12">
        <f t="shared" si="3"/>
        <v>5058.2</v>
      </c>
      <c r="P24" s="12">
        <f t="shared" si="3"/>
        <v>2305</v>
      </c>
      <c r="Q24" s="12">
        <f t="shared" si="4"/>
        <v>1904.442</v>
      </c>
      <c r="R24" s="12">
        <f t="shared" si="17"/>
        <v>82.6222125813449</v>
      </c>
      <c r="S24" s="11">
        <f t="shared" si="18"/>
        <v>37.6505871653948</v>
      </c>
      <c r="T24" s="44">
        <v>8.2</v>
      </c>
      <c r="U24" s="44">
        <v>5</v>
      </c>
      <c r="V24" s="12">
        <v>8.636</v>
      </c>
      <c r="W24" s="12">
        <f t="shared" si="19"/>
        <v>172.71999999999997</v>
      </c>
      <c r="X24" s="11">
        <f t="shared" si="20"/>
        <v>105.31707317073172</v>
      </c>
      <c r="Y24" s="44">
        <v>2900</v>
      </c>
      <c r="Z24" s="44">
        <v>1878.8</v>
      </c>
      <c r="AA24" s="12">
        <v>1554.728</v>
      </c>
      <c r="AB24" s="12">
        <f t="shared" si="21"/>
        <v>82.7511177347243</v>
      </c>
      <c r="AC24" s="11">
        <f t="shared" si="22"/>
        <v>53.61131034482759</v>
      </c>
      <c r="AD24" s="44">
        <v>5050</v>
      </c>
      <c r="AE24" s="44">
        <v>2300</v>
      </c>
      <c r="AF24" s="12">
        <v>1895.806</v>
      </c>
      <c r="AG24" s="12">
        <f t="shared" si="23"/>
        <v>82.42634782608695</v>
      </c>
      <c r="AH24" s="11">
        <f t="shared" si="24"/>
        <v>37.54071287128713</v>
      </c>
      <c r="AI24" s="44">
        <v>168</v>
      </c>
      <c r="AJ24" s="44">
        <v>126</v>
      </c>
      <c r="AK24" s="12">
        <v>99</v>
      </c>
      <c r="AL24" s="12">
        <f t="shared" si="25"/>
        <v>78.57142857142857</v>
      </c>
      <c r="AM24" s="11">
        <f t="shared" si="26"/>
        <v>58.92857142857143</v>
      </c>
      <c r="AN24" s="13">
        <v>0</v>
      </c>
      <c r="AO24" s="13">
        <v>0</v>
      </c>
      <c r="AP24" s="12">
        <v>0</v>
      </c>
      <c r="AQ24" s="12" t="e">
        <f t="shared" si="27"/>
        <v>#DIV/0!</v>
      </c>
      <c r="AR24" s="11" t="e">
        <f t="shared" si="28"/>
        <v>#DIV/0!</v>
      </c>
      <c r="AS24" s="13">
        <v>0</v>
      </c>
      <c r="AT24" s="13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34122.2</v>
      </c>
      <c r="AZ24" s="11">
        <v>25591.649999999998</v>
      </c>
      <c r="BA24" s="11">
        <v>19904.7</v>
      </c>
      <c r="BB24" s="14">
        <v>0</v>
      </c>
      <c r="BC24" s="14">
        <v>0</v>
      </c>
      <c r="BD24" s="14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2">
        <f t="shared" si="5"/>
        <v>2733.2</v>
      </c>
      <c r="BO24" s="12">
        <f t="shared" si="5"/>
        <v>1981</v>
      </c>
      <c r="BP24" s="12">
        <f t="shared" si="6"/>
        <v>1344.9</v>
      </c>
      <c r="BQ24" s="12">
        <f t="shared" si="29"/>
        <v>67.8899545683998</v>
      </c>
      <c r="BR24" s="11">
        <f t="shared" si="30"/>
        <v>49.20605883213816</v>
      </c>
      <c r="BS24" s="44">
        <v>1235.7</v>
      </c>
      <c r="BT24" s="44">
        <v>900</v>
      </c>
      <c r="BU24" s="12">
        <v>601.7</v>
      </c>
      <c r="BV24" s="11">
        <v>989.5</v>
      </c>
      <c r="BW24" s="11">
        <v>700</v>
      </c>
      <c r="BX24" s="12">
        <v>503.2</v>
      </c>
      <c r="BY24" s="11">
        <v>0</v>
      </c>
      <c r="BZ24" s="11">
        <v>0</v>
      </c>
      <c r="CA24" s="11">
        <v>0</v>
      </c>
      <c r="CB24" s="44">
        <v>508</v>
      </c>
      <c r="CC24" s="44">
        <v>381</v>
      </c>
      <c r="CD24" s="11">
        <v>240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44">
        <v>1260</v>
      </c>
      <c r="CO24" s="44">
        <v>945</v>
      </c>
      <c r="CP24" s="11">
        <v>665</v>
      </c>
      <c r="CQ24" s="11">
        <v>660</v>
      </c>
      <c r="CR24" s="11">
        <v>495</v>
      </c>
      <c r="CS24" s="11">
        <v>380</v>
      </c>
      <c r="CT24" s="44">
        <v>0</v>
      </c>
      <c r="CU24" s="44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2">
        <f t="shared" si="7"/>
        <v>46241.59999999999</v>
      </c>
      <c r="DH24" s="12">
        <f t="shared" si="7"/>
        <v>32827.45</v>
      </c>
      <c r="DI24" s="12">
        <f t="shared" si="8"/>
        <v>25472.770000000004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980</v>
      </c>
      <c r="DZ24" s="11">
        <v>980</v>
      </c>
      <c r="EA24" s="11">
        <v>980</v>
      </c>
      <c r="EB24" s="11">
        <v>0</v>
      </c>
      <c r="EC24" s="12">
        <f t="shared" si="9"/>
        <v>980</v>
      </c>
      <c r="ED24" s="12">
        <f t="shared" si="31"/>
        <v>980</v>
      </c>
      <c r="EE24" s="12">
        <f t="shared" si="10"/>
        <v>980</v>
      </c>
    </row>
    <row r="25" spans="1:135" s="16" customFormat="1" ht="20.25" customHeight="1">
      <c r="A25" s="23">
        <v>16</v>
      </c>
      <c r="B25" s="48" t="s">
        <v>71</v>
      </c>
      <c r="C25" s="11">
        <v>11289.3544</v>
      </c>
      <c r="D25" s="46">
        <v>23253.3983</v>
      </c>
      <c r="E25" s="30">
        <f t="shared" si="11"/>
        <v>545643.3999999999</v>
      </c>
      <c r="F25" s="39">
        <f t="shared" si="12"/>
        <v>403454.42499999993</v>
      </c>
      <c r="G25" s="12">
        <f t="shared" si="0"/>
        <v>301935.4402</v>
      </c>
      <c r="H25" s="12">
        <f t="shared" si="13"/>
        <v>74.83755821986587</v>
      </c>
      <c r="I25" s="12">
        <f t="shared" si="14"/>
        <v>55.33567164928598</v>
      </c>
      <c r="J25" s="12">
        <f t="shared" si="1"/>
        <v>158640.2</v>
      </c>
      <c r="K25" s="12">
        <f t="shared" si="1"/>
        <v>113202.1</v>
      </c>
      <c r="L25" s="12">
        <f t="shared" si="2"/>
        <v>76462.37180000001</v>
      </c>
      <c r="M25" s="12">
        <f t="shared" si="15"/>
        <v>67.54501179748432</v>
      </c>
      <c r="N25" s="12">
        <f t="shared" si="16"/>
        <v>48.19861031440959</v>
      </c>
      <c r="O25" s="12">
        <f t="shared" si="3"/>
        <v>66500</v>
      </c>
      <c r="P25" s="12">
        <f t="shared" si="3"/>
        <v>46000</v>
      </c>
      <c r="Q25" s="12">
        <f t="shared" si="4"/>
        <v>28729.3538</v>
      </c>
      <c r="R25" s="12">
        <f t="shared" si="17"/>
        <v>62.45511695652174</v>
      </c>
      <c r="S25" s="11">
        <f t="shared" si="18"/>
        <v>43.20203578947368</v>
      </c>
      <c r="T25" s="44">
        <v>10000</v>
      </c>
      <c r="U25" s="44">
        <v>7000</v>
      </c>
      <c r="V25" s="12">
        <v>3729.3988</v>
      </c>
      <c r="W25" s="12">
        <f t="shared" si="19"/>
        <v>53.27712571428571</v>
      </c>
      <c r="X25" s="11">
        <f t="shared" si="20"/>
        <v>37.293988</v>
      </c>
      <c r="Y25" s="44">
        <v>3800</v>
      </c>
      <c r="Z25" s="44">
        <v>2700</v>
      </c>
      <c r="AA25" s="12">
        <v>2166.744</v>
      </c>
      <c r="AB25" s="12">
        <f t="shared" si="21"/>
        <v>80.24977777777778</v>
      </c>
      <c r="AC25" s="11">
        <f t="shared" si="22"/>
        <v>57.01957894736842</v>
      </c>
      <c r="AD25" s="44">
        <v>56500</v>
      </c>
      <c r="AE25" s="44">
        <v>39000</v>
      </c>
      <c r="AF25" s="12">
        <v>24999.955</v>
      </c>
      <c r="AG25" s="12">
        <f t="shared" si="23"/>
        <v>64.10244871794872</v>
      </c>
      <c r="AH25" s="11">
        <f t="shared" si="24"/>
        <v>44.24770796460177</v>
      </c>
      <c r="AI25" s="44">
        <v>12605.3</v>
      </c>
      <c r="AJ25" s="44">
        <v>10286.8</v>
      </c>
      <c r="AK25" s="12">
        <v>7913.035</v>
      </c>
      <c r="AL25" s="12">
        <f t="shared" si="25"/>
        <v>76.92416494925536</v>
      </c>
      <c r="AM25" s="11">
        <f t="shared" si="26"/>
        <v>62.77545952892831</v>
      </c>
      <c r="AN25" s="13">
        <v>6800</v>
      </c>
      <c r="AO25" s="13">
        <v>5100</v>
      </c>
      <c r="AP25" s="12">
        <v>4457.3</v>
      </c>
      <c r="AQ25" s="12">
        <f t="shared" si="27"/>
        <v>87.39803921568627</v>
      </c>
      <c r="AR25" s="11">
        <f t="shared" si="28"/>
        <v>65.5485294117647</v>
      </c>
      <c r="AS25" s="13">
        <v>0</v>
      </c>
      <c r="AT25" s="13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381649.1</v>
      </c>
      <c r="AZ25" s="11">
        <v>286236.82499999995</v>
      </c>
      <c r="BA25" s="11">
        <v>222628.7</v>
      </c>
      <c r="BB25" s="14">
        <v>0</v>
      </c>
      <c r="BC25" s="14">
        <v>0</v>
      </c>
      <c r="BD25" s="14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2">
        <f t="shared" si="5"/>
        <v>5668.299999999999</v>
      </c>
      <c r="BO25" s="12">
        <f t="shared" si="5"/>
        <v>4251</v>
      </c>
      <c r="BP25" s="12">
        <f t="shared" si="6"/>
        <v>3042.928</v>
      </c>
      <c r="BQ25" s="12">
        <f t="shared" si="29"/>
        <v>71.5814631851329</v>
      </c>
      <c r="BR25" s="11">
        <f t="shared" si="30"/>
        <v>53.68325600268159</v>
      </c>
      <c r="BS25" s="44">
        <v>2994.1</v>
      </c>
      <c r="BT25" s="44">
        <v>2245.5</v>
      </c>
      <c r="BU25" s="12">
        <v>1726.868</v>
      </c>
      <c r="BV25" s="12">
        <v>0</v>
      </c>
      <c r="BW25" s="12">
        <v>0</v>
      </c>
      <c r="BX25" s="12">
        <v>0</v>
      </c>
      <c r="BY25" s="11">
        <v>0</v>
      </c>
      <c r="BZ25" s="11">
        <v>0</v>
      </c>
      <c r="CA25" s="11">
        <v>0</v>
      </c>
      <c r="CB25" s="44">
        <v>2674.2</v>
      </c>
      <c r="CC25" s="44">
        <v>2005.5</v>
      </c>
      <c r="CD25" s="11">
        <v>1316.06</v>
      </c>
      <c r="CE25" s="11">
        <v>0</v>
      </c>
      <c r="CF25" s="11">
        <v>0</v>
      </c>
      <c r="CG25" s="11">
        <v>0</v>
      </c>
      <c r="CH25" s="11">
        <v>5354.1</v>
      </c>
      <c r="CI25" s="11">
        <v>4015.5</v>
      </c>
      <c r="CJ25" s="11">
        <v>2844.3684</v>
      </c>
      <c r="CK25" s="11">
        <v>0</v>
      </c>
      <c r="CL25" s="11">
        <v>0</v>
      </c>
      <c r="CM25" s="11">
        <v>94</v>
      </c>
      <c r="CN25" s="44">
        <v>62766.6</v>
      </c>
      <c r="CO25" s="44">
        <v>44664.3</v>
      </c>
      <c r="CP25" s="11">
        <v>30059.011</v>
      </c>
      <c r="CQ25" s="11">
        <v>23152</v>
      </c>
      <c r="CR25" s="11">
        <v>17364</v>
      </c>
      <c r="CS25" s="11">
        <v>10028.504</v>
      </c>
      <c r="CT25" s="44">
        <v>0</v>
      </c>
      <c r="CU25" s="44">
        <v>0</v>
      </c>
      <c r="CV25" s="11">
        <v>0</v>
      </c>
      <c r="CW25" s="11">
        <v>200</v>
      </c>
      <c r="CX25" s="11">
        <v>200</v>
      </c>
      <c r="CY25" s="11">
        <v>0</v>
      </c>
      <c r="CZ25" s="11">
        <v>0</v>
      </c>
      <c r="DA25" s="11">
        <v>0</v>
      </c>
      <c r="DB25" s="11">
        <v>0</v>
      </c>
      <c r="DC25" s="11">
        <v>300</v>
      </c>
      <c r="DD25" s="11">
        <v>0</v>
      </c>
      <c r="DE25" s="11">
        <v>0</v>
      </c>
      <c r="DF25" s="11">
        <v>0</v>
      </c>
      <c r="DG25" s="12">
        <f t="shared" si="7"/>
        <v>545643.3999999999</v>
      </c>
      <c r="DH25" s="12">
        <f t="shared" si="7"/>
        <v>403454.42499999993</v>
      </c>
      <c r="DI25" s="12">
        <f t="shared" si="8"/>
        <v>301935.4402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2">
        <f t="shared" si="9"/>
        <v>0</v>
      </c>
      <c r="ED25" s="12">
        <f t="shared" si="31"/>
        <v>0</v>
      </c>
      <c r="EE25" s="12">
        <f t="shared" si="10"/>
        <v>0</v>
      </c>
    </row>
    <row r="26" spans="1:135" s="16" customFormat="1" ht="20.25" customHeight="1">
      <c r="A26" s="23">
        <v>17</v>
      </c>
      <c r="B26" s="48" t="s">
        <v>72</v>
      </c>
      <c r="C26" s="11">
        <v>2966.924</v>
      </c>
      <c r="D26" s="46">
        <v>1561.2115</v>
      </c>
      <c r="E26" s="30">
        <f t="shared" si="11"/>
        <v>30918.5</v>
      </c>
      <c r="F26" s="39">
        <f t="shared" si="12"/>
        <v>21638.875</v>
      </c>
      <c r="G26" s="12">
        <f t="shared" si="0"/>
        <v>14758.338</v>
      </c>
      <c r="H26" s="12">
        <f t="shared" si="13"/>
        <v>68.20288947553883</v>
      </c>
      <c r="I26" s="12">
        <f t="shared" si="14"/>
        <v>47.73303362064783</v>
      </c>
      <c r="J26" s="12">
        <f t="shared" si="1"/>
        <v>7970</v>
      </c>
      <c r="K26" s="12">
        <f t="shared" si="1"/>
        <v>4427.5</v>
      </c>
      <c r="L26" s="12">
        <f t="shared" si="2"/>
        <v>2281.774</v>
      </c>
      <c r="M26" s="12">
        <f t="shared" si="15"/>
        <v>51.536397515527945</v>
      </c>
      <c r="N26" s="12">
        <f t="shared" si="16"/>
        <v>28.62953575909661</v>
      </c>
      <c r="O26" s="12">
        <f t="shared" si="3"/>
        <v>3920</v>
      </c>
      <c r="P26" s="12">
        <f t="shared" si="3"/>
        <v>1940</v>
      </c>
      <c r="Q26" s="12">
        <f t="shared" si="4"/>
        <v>1227</v>
      </c>
      <c r="R26" s="12">
        <f t="shared" si="17"/>
        <v>63.24742268041237</v>
      </c>
      <c r="S26" s="11">
        <f t="shared" si="18"/>
        <v>31.301020408163264</v>
      </c>
      <c r="T26" s="44">
        <v>0</v>
      </c>
      <c r="U26" s="44">
        <v>0</v>
      </c>
      <c r="V26" s="12">
        <v>0</v>
      </c>
      <c r="W26" s="12" t="e">
        <f t="shared" si="19"/>
        <v>#DIV/0!</v>
      </c>
      <c r="X26" s="11" t="e">
        <f t="shared" si="20"/>
        <v>#DIV/0!</v>
      </c>
      <c r="Y26" s="44">
        <v>2600</v>
      </c>
      <c r="Z26" s="44">
        <v>1400</v>
      </c>
      <c r="AA26" s="12">
        <v>751</v>
      </c>
      <c r="AB26" s="12">
        <f t="shared" si="21"/>
        <v>53.642857142857146</v>
      </c>
      <c r="AC26" s="11">
        <f t="shared" si="22"/>
        <v>28.884615384615387</v>
      </c>
      <c r="AD26" s="44">
        <v>3920</v>
      </c>
      <c r="AE26" s="44">
        <v>1940</v>
      </c>
      <c r="AF26" s="12">
        <v>1227</v>
      </c>
      <c r="AG26" s="12">
        <f t="shared" si="23"/>
        <v>63.24742268041237</v>
      </c>
      <c r="AH26" s="11">
        <f t="shared" si="24"/>
        <v>31.301020408163264</v>
      </c>
      <c r="AI26" s="44">
        <v>120</v>
      </c>
      <c r="AJ26" s="44">
        <v>90</v>
      </c>
      <c r="AK26" s="12">
        <v>0</v>
      </c>
      <c r="AL26" s="12">
        <f t="shared" si="25"/>
        <v>0</v>
      </c>
      <c r="AM26" s="11">
        <f t="shared" si="26"/>
        <v>0</v>
      </c>
      <c r="AN26" s="13">
        <v>0</v>
      </c>
      <c r="AO26" s="13">
        <v>0</v>
      </c>
      <c r="AP26" s="12">
        <v>0</v>
      </c>
      <c r="AQ26" s="12" t="e">
        <f t="shared" si="27"/>
        <v>#DIV/0!</v>
      </c>
      <c r="AR26" s="11" t="e">
        <f t="shared" si="28"/>
        <v>#DIV/0!</v>
      </c>
      <c r="AS26" s="13">
        <v>0</v>
      </c>
      <c r="AT26" s="13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22948.5</v>
      </c>
      <c r="AZ26" s="11">
        <v>17211.375</v>
      </c>
      <c r="BA26" s="11">
        <v>13386.6</v>
      </c>
      <c r="BB26" s="14">
        <v>0</v>
      </c>
      <c r="BC26" s="14">
        <v>0</v>
      </c>
      <c r="BD26" s="14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2">
        <f t="shared" si="5"/>
        <v>680</v>
      </c>
      <c r="BO26" s="12">
        <f t="shared" si="5"/>
        <v>510</v>
      </c>
      <c r="BP26" s="12">
        <f t="shared" si="6"/>
        <v>64</v>
      </c>
      <c r="BQ26" s="12">
        <f t="shared" si="29"/>
        <v>12.549019607843137</v>
      </c>
      <c r="BR26" s="11">
        <f t="shared" si="30"/>
        <v>9.411764705882353</v>
      </c>
      <c r="BS26" s="44">
        <v>680</v>
      </c>
      <c r="BT26" s="44">
        <v>510</v>
      </c>
      <c r="BU26" s="12">
        <v>64</v>
      </c>
      <c r="BV26" s="12">
        <v>0</v>
      </c>
      <c r="BW26" s="12">
        <v>0</v>
      </c>
      <c r="BX26" s="12">
        <v>0</v>
      </c>
      <c r="BY26" s="11">
        <v>0</v>
      </c>
      <c r="BZ26" s="11">
        <v>0</v>
      </c>
      <c r="CA26" s="11">
        <v>0</v>
      </c>
      <c r="CB26" s="44">
        <v>0</v>
      </c>
      <c r="CC26" s="44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44">
        <v>650</v>
      </c>
      <c r="CO26" s="44">
        <v>487.5</v>
      </c>
      <c r="CP26" s="11">
        <v>239.774</v>
      </c>
      <c r="CQ26" s="11">
        <v>650</v>
      </c>
      <c r="CR26" s="11">
        <v>487.5</v>
      </c>
      <c r="CS26" s="11">
        <v>26</v>
      </c>
      <c r="CT26" s="44">
        <v>0</v>
      </c>
      <c r="CU26" s="44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-910.036</v>
      </c>
      <c r="DG26" s="12">
        <f t="shared" si="7"/>
        <v>30918.5</v>
      </c>
      <c r="DH26" s="12">
        <f t="shared" si="7"/>
        <v>21638.875</v>
      </c>
      <c r="DI26" s="12">
        <f t="shared" si="8"/>
        <v>14758.338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2">
        <f t="shared" si="9"/>
        <v>0</v>
      </c>
      <c r="ED26" s="12">
        <f t="shared" si="31"/>
        <v>0</v>
      </c>
      <c r="EE26" s="12">
        <f t="shared" si="10"/>
        <v>0</v>
      </c>
    </row>
    <row r="27" spans="1:135" s="16" customFormat="1" ht="20.25" customHeight="1">
      <c r="A27" s="23">
        <v>18</v>
      </c>
      <c r="B27" s="48" t="s">
        <v>73</v>
      </c>
      <c r="C27" s="11">
        <v>0.022</v>
      </c>
      <c r="D27" s="46">
        <v>993.015</v>
      </c>
      <c r="E27" s="30">
        <f t="shared" si="11"/>
        <v>20174.5</v>
      </c>
      <c r="F27" s="39">
        <f t="shared" si="12"/>
        <v>14619.974999999999</v>
      </c>
      <c r="G27" s="12">
        <f t="shared" si="0"/>
        <v>9958.15</v>
      </c>
      <c r="H27" s="12">
        <f t="shared" si="13"/>
        <v>68.1133175672325</v>
      </c>
      <c r="I27" s="12">
        <f t="shared" si="14"/>
        <v>49.360083273439244</v>
      </c>
      <c r="J27" s="12">
        <f t="shared" si="1"/>
        <v>5815.6</v>
      </c>
      <c r="K27" s="12">
        <f t="shared" si="1"/>
        <v>3850.8</v>
      </c>
      <c r="L27" s="12">
        <f t="shared" si="2"/>
        <v>1582.15</v>
      </c>
      <c r="M27" s="12">
        <f t="shared" si="15"/>
        <v>41.08626778851148</v>
      </c>
      <c r="N27" s="12">
        <f t="shared" si="16"/>
        <v>27.20527546598803</v>
      </c>
      <c r="O27" s="12">
        <f t="shared" si="3"/>
        <v>3327.6</v>
      </c>
      <c r="P27" s="12">
        <f t="shared" si="3"/>
        <v>2200</v>
      </c>
      <c r="Q27" s="12">
        <f t="shared" si="4"/>
        <v>768.25</v>
      </c>
      <c r="R27" s="12">
        <f t="shared" si="17"/>
        <v>34.92045454545455</v>
      </c>
      <c r="S27" s="11">
        <f t="shared" si="18"/>
        <v>23.08721000120207</v>
      </c>
      <c r="T27" s="44">
        <v>0</v>
      </c>
      <c r="U27" s="44">
        <v>0</v>
      </c>
      <c r="V27" s="12">
        <v>0</v>
      </c>
      <c r="W27" s="12" t="e">
        <f t="shared" si="19"/>
        <v>#DIV/0!</v>
      </c>
      <c r="X27" s="11" t="e">
        <f t="shared" si="20"/>
        <v>#DIV/0!</v>
      </c>
      <c r="Y27" s="44">
        <v>1565.5</v>
      </c>
      <c r="Z27" s="44">
        <v>957.8</v>
      </c>
      <c r="AA27" s="12">
        <v>633.9</v>
      </c>
      <c r="AB27" s="12">
        <f t="shared" si="21"/>
        <v>66.18291918980998</v>
      </c>
      <c r="AC27" s="11">
        <f t="shared" si="22"/>
        <v>40.49185563717662</v>
      </c>
      <c r="AD27" s="44">
        <v>3327.6</v>
      </c>
      <c r="AE27" s="44">
        <v>2200</v>
      </c>
      <c r="AF27" s="12">
        <v>768.25</v>
      </c>
      <c r="AG27" s="12">
        <f t="shared" si="23"/>
        <v>34.92045454545455</v>
      </c>
      <c r="AH27" s="11">
        <f t="shared" si="24"/>
        <v>23.08721000120207</v>
      </c>
      <c r="AI27" s="44">
        <v>24</v>
      </c>
      <c r="AJ27" s="44">
        <v>18</v>
      </c>
      <c r="AK27" s="12">
        <v>0</v>
      </c>
      <c r="AL27" s="12">
        <f t="shared" si="25"/>
        <v>0</v>
      </c>
      <c r="AM27" s="11">
        <f t="shared" si="26"/>
        <v>0</v>
      </c>
      <c r="AN27" s="13">
        <v>0</v>
      </c>
      <c r="AO27" s="13">
        <v>0</v>
      </c>
      <c r="AP27" s="12">
        <v>0</v>
      </c>
      <c r="AQ27" s="12" t="e">
        <f t="shared" si="27"/>
        <v>#DIV/0!</v>
      </c>
      <c r="AR27" s="11" t="e">
        <f t="shared" si="28"/>
        <v>#DIV/0!</v>
      </c>
      <c r="AS27" s="13">
        <v>0</v>
      </c>
      <c r="AT27" s="13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14358.9</v>
      </c>
      <c r="AZ27" s="11">
        <v>10769.175</v>
      </c>
      <c r="BA27" s="11">
        <v>8376</v>
      </c>
      <c r="BB27" s="14">
        <v>0</v>
      </c>
      <c r="BC27" s="14">
        <v>0</v>
      </c>
      <c r="BD27" s="14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2">
        <f t="shared" si="5"/>
        <v>238.5</v>
      </c>
      <c r="BO27" s="12">
        <f t="shared" si="5"/>
        <v>180</v>
      </c>
      <c r="BP27" s="12">
        <f t="shared" si="6"/>
        <v>127.85</v>
      </c>
      <c r="BQ27" s="12">
        <f t="shared" si="29"/>
        <v>71.02777777777777</v>
      </c>
      <c r="BR27" s="11">
        <f t="shared" si="30"/>
        <v>53.60587002096436</v>
      </c>
      <c r="BS27" s="44">
        <v>238.5</v>
      </c>
      <c r="BT27" s="44">
        <v>180</v>
      </c>
      <c r="BU27" s="12">
        <v>127.85</v>
      </c>
      <c r="BV27" s="12">
        <v>0</v>
      </c>
      <c r="BW27" s="12">
        <v>0</v>
      </c>
      <c r="BX27" s="12">
        <v>0</v>
      </c>
      <c r="BY27" s="11">
        <v>0</v>
      </c>
      <c r="BZ27" s="11">
        <v>0</v>
      </c>
      <c r="CA27" s="11">
        <v>0</v>
      </c>
      <c r="CB27" s="44">
        <v>0</v>
      </c>
      <c r="CC27" s="44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44">
        <v>660</v>
      </c>
      <c r="CO27" s="44">
        <v>495</v>
      </c>
      <c r="CP27" s="11">
        <v>52.15</v>
      </c>
      <c r="CQ27" s="11">
        <v>660</v>
      </c>
      <c r="CR27" s="11">
        <v>495</v>
      </c>
      <c r="CS27" s="11">
        <v>42.15</v>
      </c>
      <c r="CT27" s="44">
        <v>0</v>
      </c>
      <c r="CU27" s="44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2">
        <f t="shared" si="7"/>
        <v>20174.5</v>
      </c>
      <c r="DH27" s="12">
        <f t="shared" si="7"/>
        <v>14619.974999999999</v>
      </c>
      <c r="DI27" s="12">
        <f t="shared" si="8"/>
        <v>9958.15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2">
        <f t="shared" si="9"/>
        <v>0</v>
      </c>
      <c r="ED27" s="12">
        <f t="shared" si="31"/>
        <v>0</v>
      </c>
      <c r="EE27" s="12">
        <f t="shared" si="10"/>
        <v>0</v>
      </c>
    </row>
    <row r="28" spans="1:135" s="16" customFormat="1" ht="20.25" customHeight="1">
      <c r="A28" s="23">
        <v>19</v>
      </c>
      <c r="B28" s="48" t="s">
        <v>74</v>
      </c>
      <c r="C28" s="11">
        <v>190.005</v>
      </c>
      <c r="D28" s="46">
        <v>928.7775</v>
      </c>
      <c r="E28" s="30">
        <f t="shared" si="11"/>
        <v>39237.6</v>
      </c>
      <c r="F28" s="39">
        <f t="shared" si="12"/>
        <v>28101.525</v>
      </c>
      <c r="G28" s="12">
        <f t="shared" si="0"/>
        <v>21198.198</v>
      </c>
      <c r="H28" s="12">
        <f t="shared" si="13"/>
        <v>75.43433319010266</v>
      </c>
      <c r="I28" s="12">
        <f t="shared" si="14"/>
        <v>54.02521560951741</v>
      </c>
      <c r="J28" s="12">
        <f t="shared" si="1"/>
        <v>9292.9</v>
      </c>
      <c r="K28" s="12">
        <f t="shared" si="1"/>
        <v>5643</v>
      </c>
      <c r="L28" s="12">
        <f t="shared" si="2"/>
        <v>3730.398</v>
      </c>
      <c r="M28" s="12">
        <f t="shared" si="15"/>
        <v>66.10664540138225</v>
      </c>
      <c r="N28" s="12">
        <f t="shared" si="16"/>
        <v>40.142452840340475</v>
      </c>
      <c r="O28" s="12">
        <f t="shared" si="3"/>
        <v>3326</v>
      </c>
      <c r="P28" s="12">
        <f t="shared" si="3"/>
        <v>1626</v>
      </c>
      <c r="Q28" s="12">
        <f t="shared" si="4"/>
        <v>1027.32</v>
      </c>
      <c r="R28" s="12">
        <f t="shared" si="17"/>
        <v>63.18081180811808</v>
      </c>
      <c r="S28" s="11">
        <f t="shared" si="18"/>
        <v>30.88755261575466</v>
      </c>
      <c r="T28" s="44">
        <v>26</v>
      </c>
      <c r="U28" s="44">
        <v>26</v>
      </c>
      <c r="V28" s="12">
        <v>0</v>
      </c>
      <c r="W28" s="12">
        <f t="shared" si="19"/>
        <v>0</v>
      </c>
      <c r="X28" s="11">
        <f t="shared" si="20"/>
        <v>0</v>
      </c>
      <c r="Y28" s="44">
        <v>2050</v>
      </c>
      <c r="Z28" s="44">
        <v>1300</v>
      </c>
      <c r="AA28" s="12">
        <v>811.556</v>
      </c>
      <c r="AB28" s="12">
        <f t="shared" si="21"/>
        <v>62.42738461538462</v>
      </c>
      <c r="AC28" s="11">
        <f t="shared" si="22"/>
        <v>39.58809756097561</v>
      </c>
      <c r="AD28" s="44">
        <v>3300</v>
      </c>
      <c r="AE28" s="44">
        <v>1600</v>
      </c>
      <c r="AF28" s="12">
        <v>1027.32</v>
      </c>
      <c r="AG28" s="12">
        <f t="shared" si="23"/>
        <v>64.2075</v>
      </c>
      <c r="AH28" s="11">
        <f t="shared" si="24"/>
        <v>31.130909090909086</v>
      </c>
      <c r="AI28" s="44">
        <v>64</v>
      </c>
      <c r="AJ28" s="44">
        <v>54</v>
      </c>
      <c r="AK28" s="12">
        <v>12</v>
      </c>
      <c r="AL28" s="12">
        <f t="shared" si="25"/>
        <v>22.22222222222222</v>
      </c>
      <c r="AM28" s="11">
        <f t="shared" si="26"/>
        <v>18.75</v>
      </c>
      <c r="AN28" s="13">
        <v>0</v>
      </c>
      <c r="AO28" s="13">
        <v>0</v>
      </c>
      <c r="AP28" s="12">
        <v>0</v>
      </c>
      <c r="AQ28" s="12" t="e">
        <f t="shared" si="27"/>
        <v>#DIV/0!</v>
      </c>
      <c r="AR28" s="11" t="e">
        <f t="shared" si="28"/>
        <v>#DIV/0!</v>
      </c>
      <c r="AS28" s="13">
        <v>0</v>
      </c>
      <c r="AT28" s="13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29944.7</v>
      </c>
      <c r="AZ28" s="11">
        <v>22458.525</v>
      </c>
      <c r="BA28" s="11">
        <v>17467.8</v>
      </c>
      <c r="BB28" s="14">
        <v>0</v>
      </c>
      <c r="BC28" s="14">
        <v>0</v>
      </c>
      <c r="BD28" s="14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2">
        <f t="shared" si="5"/>
        <v>2089.9</v>
      </c>
      <c r="BO28" s="12">
        <f t="shared" si="5"/>
        <v>1450</v>
      </c>
      <c r="BP28" s="12">
        <f t="shared" si="6"/>
        <v>941.7</v>
      </c>
      <c r="BQ28" s="12">
        <f t="shared" si="29"/>
        <v>64.9448275862069</v>
      </c>
      <c r="BR28" s="11">
        <f t="shared" si="30"/>
        <v>45.059572228336286</v>
      </c>
      <c r="BS28" s="44">
        <v>1189.9</v>
      </c>
      <c r="BT28" s="44">
        <v>800</v>
      </c>
      <c r="BU28" s="12">
        <v>384.5</v>
      </c>
      <c r="BV28" s="11">
        <v>800</v>
      </c>
      <c r="BW28" s="11">
        <v>570</v>
      </c>
      <c r="BX28" s="12">
        <v>547.2</v>
      </c>
      <c r="BY28" s="11">
        <v>0</v>
      </c>
      <c r="BZ28" s="11">
        <v>0</v>
      </c>
      <c r="CA28" s="11">
        <v>0</v>
      </c>
      <c r="CB28" s="44">
        <v>100</v>
      </c>
      <c r="CC28" s="44">
        <v>80</v>
      </c>
      <c r="CD28" s="11">
        <v>10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44">
        <v>1763</v>
      </c>
      <c r="CO28" s="44">
        <v>1213</v>
      </c>
      <c r="CP28" s="11">
        <v>937.822</v>
      </c>
      <c r="CQ28" s="11">
        <v>1363</v>
      </c>
      <c r="CR28" s="11">
        <v>863</v>
      </c>
      <c r="CS28" s="11">
        <v>644.822</v>
      </c>
      <c r="CT28" s="44">
        <v>0</v>
      </c>
      <c r="CU28" s="44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2">
        <f t="shared" si="7"/>
        <v>39237.6</v>
      </c>
      <c r="DH28" s="12">
        <f t="shared" si="7"/>
        <v>28101.525</v>
      </c>
      <c r="DI28" s="12">
        <f t="shared" si="8"/>
        <v>21198.198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859</v>
      </c>
      <c r="DZ28" s="11">
        <v>859</v>
      </c>
      <c r="EA28" s="11">
        <v>859</v>
      </c>
      <c r="EB28" s="11">
        <v>0</v>
      </c>
      <c r="EC28" s="12">
        <f t="shared" si="9"/>
        <v>859</v>
      </c>
      <c r="ED28" s="12">
        <f t="shared" si="31"/>
        <v>859</v>
      </c>
      <c r="EE28" s="12">
        <f t="shared" si="10"/>
        <v>859</v>
      </c>
    </row>
    <row r="29" spans="1:135" s="16" customFormat="1" ht="20.25" customHeight="1">
      <c r="A29" s="23">
        <v>20</v>
      </c>
      <c r="B29" s="48" t="s">
        <v>75</v>
      </c>
      <c r="C29" s="11">
        <v>10486.639</v>
      </c>
      <c r="D29" s="46">
        <v>3470.664</v>
      </c>
      <c r="E29" s="30">
        <f t="shared" si="11"/>
        <v>20647</v>
      </c>
      <c r="F29" s="39">
        <f t="shared" si="12"/>
        <v>15224.075</v>
      </c>
      <c r="G29" s="12">
        <f t="shared" si="0"/>
        <v>10572.04</v>
      </c>
      <c r="H29" s="12">
        <f t="shared" si="13"/>
        <v>69.44290539819332</v>
      </c>
      <c r="I29" s="12">
        <f t="shared" si="14"/>
        <v>51.203758415266144</v>
      </c>
      <c r="J29" s="12">
        <f t="shared" si="1"/>
        <v>7055.3</v>
      </c>
      <c r="K29" s="12">
        <f t="shared" si="1"/>
        <v>5030.3</v>
      </c>
      <c r="L29" s="12">
        <f t="shared" si="2"/>
        <v>2643.44</v>
      </c>
      <c r="M29" s="12">
        <f t="shared" si="15"/>
        <v>52.550344909846324</v>
      </c>
      <c r="N29" s="12">
        <f t="shared" si="16"/>
        <v>37.46743582838433</v>
      </c>
      <c r="O29" s="12">
        <f t="shared" si="3"/>
        <v>1604.3000000000002</v>
      </c>
      <c r="P29" s="12">
        <f t="shared" si="3"/>
        <v>950</v>
      </c>
      <c r="Q29" s="12">
        <f t="shared" si="4"/>
        <v>833.54</v>
      </c>
      <c r="R29" s="12">
        <f t="shared" si="17"/>
        <v>87.74105263157894</v>
      </c>
      <c r="S29" s="11">
        <f t="shared" si="18"/>
        <v>51.956616592906556</v>
      </c>
      <c r="T29" s="44">
        <v>0</v>
      </c>
      <c r="U29" s="44">
        <v>0</v>
      </c>
      <c r="V29" s="12">
        <v>0</v>
      </c>
      <c r="W29" s="12" t="e">
        <f t="shared" si="19"/>
        <v>#DIV/0!</v>
      </c>
      <c r="X29" s="11" t="e">
        <f t="shared" si="20"/>
        <v>#DIV/0!</v>
      </c>
      <c r="Y29" s="44">
        <v>1720</v>
      </c>
      <c r="Z29" s="44">
        <v>1319.3</v>
      </c>
      <c r="AA29" s="12">
        <v>431.4</v>
      </c>
      <c r="AB29" s="12">
        <f t="shared" si="21"/>
        <v>32.699158644735846</v>
      </c>
      <c r="AC29" s="11">
        <f t="shared" si="22"/>
        <v>25.08139534883721</v>
      </c>
      <c r="AD29" s="44">
        <v>1604.3000000000002</v>
      </c>
      <c r="AE29" s="44">
        <v>950</v>
      </c>
      <c r="AF29" s="12">
        <v>833.54</v>
      </c>
      <c r="AG29" s="12">
        <f t="shared" si="23"/>
        <v>87.74105263157894</v>
      </c>
      <c r="AH29" s="11">
        <f t="shared" si="24"/>
        <v>51.956616592906556</v>
      </c>
      <c r="AI29" s="44">
        <v>88</v>
      </c>
      <c r="AJ29" s="44">
        <v>66</v>
      </c>
      <c r="AK29" s="12">
        <v>0</v>
      </c>
      <c r="AL29" s="12">
        <f t="shared" si="25"/>
        <v>0</v>
      </c>
      <c r="AM29" s="11">
        <f t="shared" si="26"/>
        <v>0</v>
      </c>
      <c r="AN29" s="13">
        <v>0</v>
      </c>
      <c r="AO29" s="13">
        <v>0</v>
      </c>
      <c r="AP29" s="12">
        <v>0</v>
      </c>
      <c r="AQ29" s="12" t="e">
        <f t="shared" si="27"/>
        <v>#DIV/0!</v>
      </c>
      <c r="AR29" s="11" t="e">
        <f t="shared" si="28"/>
        <v>#DIV/0!</v>
      </c>
      <c r="AS29" s="13">
        <v>0</v>
      </c>
      <c r="AT29" s="13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13591.7</v>
      </c>
      <c r="AZ29" s="11">
        <v>10193.775000000001</v>
      </c>
      <c r="BA29" s="11">
        <v>7928.6</v>
      </c>
      <c r="BB29" s="14">
        <v>0</v>
      </c>
      <c r="BC29" s="14">
        <v>0</v>
      </c>
      <c r="BD29" s="14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2">
        <f t="shared" si="5"/>
        <v>2983</v>
      </c>
      <c r="BO29" s="12">
        <f t="shared" si="5"/>
        <v>2200</v>
      </c>
      <c r="BP29" s="12">
        <f t="shared" si="6"/>
        <v>1141</v>
      </c>
      <c r="BQ29" s="12">
        <f t="shared" si="29"/>
        <v>51.86363636363637</v>
      </c>
      <c r="BR29" s="11">
        <f t="shared" si="30"/>
        <v>38.250083808246735</v>
      </c>
      <c r="BS29" s="44">
        <v>2983</v>
      </c>
      <c r="BT29" s="44">
        <v>2200</v>
      </c>
      <c r="BU29" s="12">
        <v>1141</v>
      </c>
      <c r="BV29" s="12">
        <v>0</v>
      </c>
      <c r="BW29" s="12">
        <v>0</v>
      </c>
      <c r="BX29" s="12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44">
        <v>660</v>
      </c>
      <c r="CO29" s="44">
        <v>495</v>
      </c>
      <c r="CP29" s="11">
        <v>237.5</v>
      </c>
      <c r="CQ29" s="11">
        <v>660</v>
      </c>
      <c r="CR29" s="11">
        <v>495</v>
      </c>
      <c r="CS29" s="11">
        <v>237.5</v>
      </c>
      <c r="CT29" s="44">
        <v>0</v>
      </c>
      <c r="CU29" s="44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2">
        <f t="shared" si="7"/>
        <v>20647</v>
      </c>
      <c r="DH29" s="12">
        <f t="shared" si="7"/>
        <v>15224.075</v>
      </c>
      <c r="DI29" s="12">
        <f t="shared" si="8"/>
        <v>10572.04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2">
        <f t="shared" si="9"/>
        <v>0</v>
      </c>
      <c r="ED29" s="12">
        <f t="shared" si="31"/>
        <v>0</v>
      </c>
      <c r="EE29" s="12">
        <f t="shared" si="10"/>
        <v>0</v>
      </c>
    </row>
    <row r="30" spans="1:135" s="16" customFormat="1" ht="20.25" customHeight="1">
      <c r="A30" s="23">
        <v>21</v>
      </c>
      <c r="B30" s="48" t="s">
        <v>76</v>
      </c>
      <c r="C30" s="11">
        <v>10.203</v>
      </c>
      <c r="D30" s="46">
        <v>11.407</v>
      </c>
      <c r="E30" s="30">
        <f t="shared" si="11"/>
        <v>6473</v>
      </c>
      <c r="F30" s="39">
        <f t="shared" si="12"/>
        <v>4832</v>
      </c>
      <c r="G30" s="12">
        <f t="shared" si="0"/>
        <v>3466.85</v>
      </c>
      <c r="H30" s="12">
        <f t="shared" si="13"/>
        <v>71.74772350993376</v>
      </c>
      <c r="I30" s="12">
        <f t="shared" si="14"/>
        <v>53.5586281476904</v>
      </c>
      <c r="J30" s="12">
        <f t="shared" si="1"/>
        <v>2973</v>
      </c>
      <c r="K30" s="12">
        <f t="shared" si="1"/>
        <v>2207</v>
      </c>
      <c r="L30" s="12">
        <f t="shared" si="2"/>
        <v>1425.25</v>
      </c>
      <c r="M30" s="12">
        <f t="shared" si="15"/>
        <v>64.57861350249206</v>
      </c>
      <c r="N30" s="12">
        <f t="shared" si="16"/>
        <v>47.939791456441306</v>
      </c>
      <c r="O30" s="12">
        <f t="shared" si="3"/>
        <v>298</v>
      </c>
      <c r="P30" s="12">
        <f t="shared" si="3"/>
        <v>185</v>
      </c>
      <c r="Q30" s="12">
        <f t="shared" si="4"/>
        <v>186.7</v>
      </c>
      <c r="R30" s="12">
        <f t="shared" si="17"/>
        <v>100.9189189189189</v>
      </c>
      <c r="S30" s="11">
        <f t="shared" si="18"/>
        <v>62.651006711409394</v>
      </c>
      <c r="T30" s="44">
        <v>0</v>
      </c>
      <c r="U30" s="44">
        <v>0</v>
      </c>
      <c r="V30" s="12">
        <v>0</v>
      </c>
      <c r="W30" s="12" t="e">
        <f t="shared" si="19"/>
        <v>#DIV/0!</v>
      </c>
      <c r="X30" s="11" t="e">
        <f t="shared" si="20"/>
        <v>#DIV/0!</v>
      </c>
      <c r="Y30" s="44">
        <v>1692.5</v>
      </c>
      <c r="Z30" s="44">
        <v>1287</v>
      </c>
      <c r="AA30" s="12">
        <v>912.05</v>
      </c>
      <c r="AB30" s="12">
        <f t="shared" si="21"/>
        <v>70.86635586635587</v>
      </c>
      <c r="AC30" s="11">
        <f t="shared" si="22"/>
        <v>53.887740029542094</v>
      </c>
      <c r="AD30" s="44">
        <v>298</v>
      </c>
      <c r="AE30" s="44">
        <v>185</v>
      </c>
      <c r="AF30" s="12">
        <v>186.7</v>
      </c>
      <c r="AG30" s="12">
        <f t="shared" si="23"/>
        <v>100.9189189189189</v>
      </c>
      <c r="AH30" s="11">
        <f t="shared" si="24"/>
        <v>62.651006711409394</v>
      </c>
      <c r="AI30" s="44">
        <v>0</v>
      </c>
      <c r="AJ30" s="44">
        <v>0</v>
      </c>
      <c r="AK30" s="12">
        <v>0</v>
      </c>
      <c r="AL30" s="12" t="e">
        <f t="shared" si="25"/>
        <v>#DIV/0!</v>
      </c>
      <c r="AM30" s="11" t="e">
        <f t="shared" si="26"/>
        <v>#DIV/0!</v>
      </c>
      <c r="AN30" s="13">
        <v>0</v>
      </c>
      <c r="AO30" s="13">
        <v>0</v>
      </c>
      <c r="AP30" s="12">
        <v>0</v>
      </c>
      <c r="AQ30" s="12" t="e">
        <f t="shared" si="27"/>
        <v>#DIV/0!</v>
      </c>
      <c r="AR30" s="11" t="e">
        <f t="shared" si="28"/>
        <v>#DIV/0!</v>
      </c>
      <c r="AS30" s="13">
        <v>0</v>
      </c>
      <c r="AT30" s="13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3500</v>
      </c>
      <c r="AZ30" s="11">
        <v>2625</v>
      </c>
      <c r="BA30" s="11">
        <v>2041.6</v>
      </c>
      <c r="BB30" s="14">
        <v>0</v>
      </c>
      <c r="BC30" s="14">
        <v>0</v>
      </c>
      <c r="BD30" s="14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2">
        <f t="shared" si="5"/>
        <v>842.5</v>
      </c>
      <c r="BO30" s="12">
        <f t="shared" si="5"/>
        <v>630</v>
      </c>
      <c r="BP30" s="12">
        <f t="shared" si="6"/>
        <v>226.5</v>
      </c>
      <c r="BQ30" s="12">
        <f t="shared" si="29"/>
        <v>35.95238095238095</v>
      </c>
      <c r="BR30" s="11">
        <f t="shared" si="30"/>
        <v>26.884272997032642</v>
      </c>
      <c r="BS30" s="44">
        <v>842.5</v>
      </c>
      <c r="BT30" s="44">
        <v>630</v>
      </c>
      <c r="BU30" s="12">
        <v>226.5</v>
      </c>
      <c r="BV30" s="12">
        <v>0</v>
      </c>
      <c r="BW30" s="12">
        <v>0</v>
      </c>
      <c r="BX30" s="12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44">
        <v>140</v>
      </c>
      <c r="CO30" s="44">
        <v>105</v>
      </c>
      <c r="CP30" s="11">
        <v>100</v>
      </c>
      <c r="CQ30" s="11">
        <v>140</v>
      </c>
      <c r="CR30" s="11">
        <v>105</v>
      </c>
      <c r="CS30" s="11">
        <v>0</v>
      </c>
      <c r="CT30" s="44">
        <v>0</v>
      </c>
      <c r="CU30" s="44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2">
        <f t="shared" si="7"/>
        <v>6473</v>
      </c>
      <c r="DH30" s="12">
        <f t="shared" si="7"/>
        <v>4832</v>
      </c>
      <c r="DI30" s="12">
        <f t="shared" si="8"/>
        <v>3466.85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2">
        <f t="shared" si="9"/>
        <v>0</v>
      </c>
      <c r="ED30" s="12">
        <f t="shared" si="31"/>
        <v>0</v>
      </c>
      <c r="EE30" s="12">
        <f t="shared" si="10"/>
        <v>0</v>
      </c>
    </row>
    <row r="31" spans="1:135" s="16" customFormat="1" ht="20.25" customHeight="1">
      <c r="A31" s="23">
        <v>22</v>
      </c>
      <c r="B31" s="48" t="s">
        <v>77</v>
      </c>
      <c r="C31" s="11">
        <v>26.349</v>
      </c>
      <c r="D31" s="46">
        <v>4264.7734</v>
      </c>
      <c r="E31" s="30">
        <f t="shared" si="11"/>
        <v>18914.3</v>
      </c>
      <c r="F31" s="39">
        <f t="shared" si="12"/>
        <v>13333.95</v>
      </c>
      <c r="G31" s="12">
        <f t="shared" si="0"/>
        <v>9660.05</v>
      </c>
      <c r="H31" s="12">
        <f t="shared" si="13"/>
        <v>72.44702432512496</v>
      </c>
      <c r="I31" s="12">
        <f t="shared" si="14"/>
        <v>51.07273332875126</v>
      </c>
      <c r="J31" s="12">
        <f t="shared" si="1"/>
        <v>6091.7</v>
      </c>
      <c r="K31" s="12">
        <f t="shared" si="1"/>
        <v>3717</v>
      </c>
      <c r="L31" s="12">
        <f t="shared" si="2"/>
        <v>2180.25</v>
      </c>
      <c r="M31" s="12">
        <f t="shared" si="15"/>
        <v>58.65617433414043</v>
      </c>
      <c r="N31" s="12">
        <f t="shared" si="16"/>
        <v>35.79050183035935</v>
      </c>
      <c r="O31" s="12">
        <f t="shared" si="3"/>
        <v>2269.7</v>
      </c>
      <c r="P31" s="12">
        <f t="shared" si="3"/>
        <v>1200</v>
      </c>
      <c r="Q31" s="12">
        <f t="shared" si="4"/>
        <v>617.45</v>
      </c>
      <c r="R31" s="12">
        <f t="shared" si="17"/>
        <v>51.454166666666666</v>
      </c>
      <c r="S31" s="11">
        <f t="shared" si="18"/>
        <v>27.204035775653175</v>
      </c>
      <c r="T31" s="44">
        <v>0</v>
      </c>
      <c r="U31" s="44">
        <v>0</v>
      </c>
      <c r="V31" s="12">
        <v>0</v>
      </c>
      <c r="W31" s="12" t="e">
        <f t="shared" si="19"/>
        <v>#DIV/0!</v>
      </c>
      <c r="X31" s="11" t="e">
        <f t="shared" si="20"/>
        <v>#DIV/0!</v>
      </c>
      <c r="Y31" s="44">
        <v>2630</v>
      </c>
      <c r="Z31" s="44">
        <v>1600</v>
      </c>
      <c r="AA31" s="12">
        <v>951.2</v>
      </c>
      <c r="AB31" s="12">
        <f t="shared" si="21"/>
        <v>59.45</v>
      </c>
      <c r="AC31" s="11">
        <f t="shared" si="22"/>
        <v>36.16730038022814</v>
      </c>
      <c r="AD31" s="44">
        <v>2269.7</v>
      </c>
      <c r="AE31" s="44">
        <v>1200</v>
      </c>
      <c r="AF31" s="12">
        <v>617.45</v>
      </c>
      <c r="AG31" s="12">
        <f t="shared" si="23"/>
        <v>51.454166666666666</v>
      </c>
      <c r="AH31" s="11">
        <f t="shared" si="24"/>
        <v>27.204035775653175</v>
      </c>
      <c r="AI31" s="44">
        <v>140</v>
      </c>
      <c r="AJ31" s="44">
        <v>130</v>
      </c>
      <c r="AK31" s="12">
        <v>123.6</v>
      </c>
      <c r="AL31" s="12">
        <f t="shared" si="25"/>
        <v>95.07692307692307</v>
      </c>
      <c r="AM31" s="11">
        <f t="shared" si="26"/>
        <v>88.28571428571428</v>
      </c>
      <c r="AN31" s="13">
        <v>0</v>
      </c>
      <c r="AO31" s="13">
        <v>0</v>
      </c>
      <c r="AP31" s="12">
        <v>0</v>
      </c>
      <c r="AQ31" s="12" t="e">
        <f t="shared" si="27"/>
        <v>#DIV/0!</v>
      </c>
      <c r="AR31" s="11" t="e">
        <f t="shared" si="28"/>
        <v>#DIV/0!</v>
      </c>
      <c r="AS31" s="13">
        <v>0</v>
      </c>
      <c r="AT31" s="13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12822.6</v>
      </c>
      <c r="AZ31" s="11">
        <v>9616.95</v>
      </c>
      <c r="BA31" s="11">
        <v>7479.8</v>
      </c>
      <c r="BB31" s="14">
        <v>0</v>
      </c>
      <c r="BC31" s="14">
        <v>0</v>
      </c>
      <c r="BD31" s="14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2">
        <f t="shared" si="5"/>
        <v>736</v>
      </c>
      <c r="BO31" s="12">
        <f t="shared" si="5"/>
        <v>550</v>
      </c>
      <c r="BP31" s="12">
        <f t="shared" si="6"/>
        <v>480</v>
      </c>
      <c r="BQ31" s="12">
        <f t="shared" si="29"/>
        <v>87.27272727272727</v>
      </c>
      <c r="BR31" s="11">
        <f t="shared" si="30"/>
        <v>65.21739130434783</v>
      </c>
      <c r="BS31" s="44">
        <v>706</v>
      </c>
      <c r="BT31" s="44">
        <v>530</v>
      </c>
      <c r="BU31" s="12">
        <v>450</v>
      </c>
      <c r="BV31" s="12">
        <v>0</v>
      </c>
      <c r="BW31" s="12">
        <v>0</v>
      </c>
      <c r="BX31" s="12">
        <v>0</v>
      </c>
      <c r="BY31" s="11">
        <v>0</v>
      </c>
      <c r="BZ31" s="11">
        <v>0</v>
      </c>
      <c r="CA31" s="11">
        <v>0</v>
      </c>
      <c r="CB31" s="44">
        <v>30</v>
      </c>
      <c r="CC31" s="44">
        <v>20</v>
      </c>
      <c r="CD31" s="11">
        <v>30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44">
        <v>316</v>
      </c>
      <c r="CO31" s="44">
        <v>237</v>
      </c>
      <c r="CP31" s="11">
        <v>8</v>
      </c>
      <c r="CQ31" s="11">
        <v>300</v>
      </c>
      <c r="CR31" s="11">
        <v>225</v>
      </c>
      <c r="CS31" s="11">
        <v>0</v>
      </c>
      <c r="CT31" s="44">
        <v>0</v>
      </c>
      <c r="CU31" s="44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2">
        <f t="shared" si="7"/>
        <v>18914.3</v>
      </c>
      <c r="DH31" s="12">
        <f t="shared" si="7"/>
        <v>13333.95</v>
      </c>
      <c r="DI31" s="12">
        <f t="shared" si="8"/>
        <v>9660.05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2">
        <f t="shared" si="9"/>
        <v>0</v>
      </c>
      <c r="ED31" s="12">
        <f t="shared" si="31"/>
        <v>0</v>
      </c>
      <c r="EE31" s="12">
        <f t="shared" si="10"/>
        <v>0</v>
      </c>
    </row>
    <row r="32" spans="1:135" s="16" customFormat="1" ht="20.25" customHeight="1">
      <c r="A32" s="23">
        <v>23</v>
      </c>
      <c r="B32" s="48" t="s">
        <v>78</v>
      </c>
      <c r="C32" s="11">
        <v>15.3708</v>
      </c>
      <c r="D32" s="46">
        <v>114.1327</v>
      </c>
      <c r="E32" s="30">
        <f t="shared" si="11"/>
        <v>40162.4</v>
      </c>
      <c r="F32" s="39">
        <f t="shared" si="12"/>
        <v>29778.675</v>
      </c>
      <c r="G32" s="12">
        <f t="shared" si="0"/>
        <v>22323.8</v>
      </c>
      <c r="H32" s="12">
        <f t="shared" si="13"/>
        <v>74.96572631253741</v>
      </c>
      <c r="I32" s="12">
        <f t="shared" si="14"/>
        <v>55.583829651614444</v>
      </c>
      <c r="J32" s="12">
        <f t="shared" si="1"/>
        <v>8237.1</v>
      </c>
      <c r="K32" s="12">
        <f t="shared" si="1"/>
        <v>5834.7</v>
      </c>
      <c r="L32" s="12">
        <f t="shared" si="2"/>
        <v>3700.6</v>
      </c>
      <c r="M32" s="12">
        <f t="shared" si="15"/>
        <v>63.42399780622826</v>
      </c>
      <c r="N32" s="12">
        <f t="shared" si="16"/>
        <v>44.92600551164851</v>
      </c>
      <c r="O32" s="12">
        <f t="shared" si="3"/>
        <v>2279.7</v>
      </c>
      <c r="P32" s="12">
        <f t="shared" si="3"/>
        <v>1635.7</v>
      </c>
      <c r="Q32" s="12">
        <f t="shared" si="4"/>
        <v>912.8000000000001</v>
      </c>
      <c r="R32" s="12">
        <f t="shared" si="17"/>
        <v>55.804854190866294</v>
      </c>
      <c r="S32" s="11">
        <f t="shared" si="18"/>
        <v>40.040356187217625</v>
      </c>
      <c r="T32" s="44">
        <v>35.7</v>
      </c>
      <c r="U32" s="44">
        <v>35.7</v>
      </c>
      <c r="V32" s="12">
        <v>45.1</v>
      </c>
      <c r="W32" s="12">
        <f t="shared" si="19"/>
        <v>126.33053221288515</v>
      </c>
      <c r="X32" s="11">
        <f t="shared" si="20"/>
        <v>126.33053221288515</v>
      </c>
      <c r="Y32" s="44">
        <v>1400</v>
      </c>
      <c r="Z32" s="44">
        <v>950</v>
      </c>
      <c r="AA32" s="12">
        <v>583.8</v>
      </c>
      <c r="AB32" s="12">
        <f t="shared" si="21"/>
        <v>61.45263157894736</v>
      </c>
      <c r="AC32" s="11">
        <f t="shared" si="22"/>
        <v>41.699999999999996</v>
      </c>
      <c r="AD32" s="44">
        <v>2244</v>
      </c>
      <c r="AE32" s="44">
        <v>1600</v>
      </c>
      <c r="AF32" s="12">
        <v>867.7</v>
      </c>
      <c r="AG32" s="12">
        <f t="shared" si="23"/>
        <v>54.231249999999996</v>
      </c>
      <c r="AH32" s="11">
        <f t="shared" si="24"/>
        <v>38.66755793226382</v>
      </c>
      <c r="AI32" s="44">
        <v>112</v>
      </c>
      <c r="AJ32" s="44">
        <v>84</v>
      </c>
      <c r="AK32" s="12">
        <v>38</v>
      </c>
      <c r="AL32" s="12">
        <f t="shared" si="25"/>
        <v>45.23809523809524</v>
      </c>
      <c r="AM32" s="11">
        <f t="shared" si="26"/>
        <v>33.92857142857143</v>
      </c>
      <c r="AN32" s="13">
        <v>0</v>
      </c>
      <c r="AO32" s="13">
        <v>0</v>
      </c>
      <c r="AP32" s="12">
        <v>0</v>
      </c>
      <c r="AQ32" s="12" t="e">
        <f t="shared" si="27"/>
        <v>#DIV/0!</v>
      </c>
      <c r="AR32" s="11" t="e">
        <f t="shared" si="28"/>
        <v>#DIV/0!</v>
      </c>
      <c r="AS32" s="13">
        <v>0</v>
      </c>
      <c r="AT32" s="13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31925.3</v>
      </c>
      <c r="AZ32" s="11">
        <v>23943.975</v>
      </c>
      <c r="BA32" s="11">
        <v>18623.2</v>
      </c>
      <c r="BB32" s="14">
        <v>0</v>
      </c>
      <c r="BC32" s="14">
        <v>0</v>
      </c>
      <c r="BD32" s="14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2">
        <f t="shared" si="5"/>
        <v>2251.4</v>
      </c>
      <c r="BO32" s="12">
        <f t="shared" si="5"/>
        <v>1700</v>
      </c>
      <c r="BP32" s="12">
        <f t="shared" si="6"/>
        <v>1029</v>
      </c>
      <c r="BQ32" s="12">
        <f t="shared" si="29"/>
        <v>60.529411764705884</v>
      </c>
      <c r="BR32" s="11">
        <f t="shared" si="30"/>
        <v>45.70489473216665</v>
      </c>
      <c r="BS32" s="44">
        <v>697</v>
      </c>
      <c r="BT32" s="44">
        <v>540</v>
      </c>
      <c r="BU32" s="12">
        <v>322</v>
      </c>
      <c r="BV32" s="11">
        <v>1074.4</v>
      </c>
      <c r="BW32" s="11">
        <v>800</v>
      </c>
      <c r="BX32" s="12">
        <v>427</v>
      </c>
      <c r="BY32" s="11">
        <v>0</v>
      </c>
      <c r="BZ32" s="11">
        <v>0</v>
      </c>
      <c r="CA32" s="11">
        <v>0</v>
      </c>
      <c r="CB32" s="44">
        <v>480</v>
      </c>
      <c r="CC32" s="44">
        <v>360</v>
      </c>
      <c r="CD32" s="11">
        <v>280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44">
        <v>2194</v>
      </c>
      <c r="CO32" s="44">
        <v>1465</v>
      </c>
      <c r="CP32" s="11">
        <v>1137</v>
      </c>
      <c r="CQ32" s="11">
        <v>579</v>
      </c>
      <c r="CR32" s="11">
        <v>435</v>
      </c>
      <c r="CS32" s="11">
        <v>330</v>
      </c>
      <c r="CT32" s="44">
        <v>0</v>
      </c>
      <c r="CU32" s="44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2">
        <f t="shared" si="7"/>
        <v>40162.4</v>
      </c>
      <c r="DH32" s="12">
        <f t="shared" si="7"/>
        <v>29778.675</v>
      </c>
      <c r="DI32" s="12">
        <f t="shared" si="8"/>
        <v>22323.8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2">
        <f t="shared" si="9"/>
        <v>0</v>
      </c>
      <c r="ED32" s="12">
        <f t="shared" si="31"/>
        <v>0</v>
      </c>
      <c r="EE32" s="12">
        <f t="shared" si="10"/>
        <v>0</v>
      </c>
    </row>
    <row r="33" spans="1:135" s="16" customFormat="1" ht="20.25" customHeight="1">
      <c r="A33" s="23">
        <v>24</v>
      </c>
      <c r="B33" s="48" t="s">
        <v>79</v>
      </c>
      <c r="C33" s="11">
        <v>1873.136</v>
      </c>
      <c r="D33" s="46">
        <v>12964.994</v>
      </c>
      <c r="E33" s="30">
        <f t="shared" si="11"/>
        <v>55403.700000000004</v>
      </c>
      <c r="F33" s="39">
        <f t="shared" si="12"/>
        <v>40272.95</v>
      </c>
      <c r="G33" s="12">
        <f t="shared" si="0"/>
        <v>28324.969999999998</v>
      </c>
      <c r="H33" s="12">
        <f t="shared" si="13"/>
        <v>70.33249364647983</v>
      </c>
      <c r="I33" s="12">
        <f t="shared" si="14"/>
        <v>51.12469022826994</v>
      </c>
      <c r="J33" s="12">
        <f t="shared" si="1"/>
        <v>16931.1</v>
      </c>
      <c r="K33" s="12">
        <f t="shared" si="1"/>
        <v>11418.5</v>
      </c>
      <c r="L33" s="12">
        <f t="shared" si="2"/>
        <v>5882.67</v>
      </c>
      <c r="M33" s="12">
        <f t="shared" si="15"/>
        <v>51.51876341025529</v>
      </c>
      <c r="N33" s="12">
        <f t="shared" si="16"/>
        <v>34.744759643496295</v>
      </c>
      <c r="O33" s="12">
        <f t="shared" si="3"/>
        <v>4143.7</v>
      </c>
      <c r="P33" s="12">
        <f t="shared" si="3"/>
        <v>2004.5</v>
      </c>
      <c r="Q33" s="12">
        <f t="shared" si="4"/>
        <v>1385.65</v>
      </c>
      <c r="R33" s="12">
        <f t="shared" si="17"/>
        <v>69.12696433025692</v>
      </c>
      <c r="S33" s="11">
        <f t="shared" si="18"/>
        <v>33.43992084369042</v>
      </c>
      <c r="T33" s="44">
        <v>6</v>
      </c>
      <c r="U33" s="44">
        <v>4.5</v>
      </c>
      <c r="V33" s="12">
        <v>1.5</v>
      </c>
      <c r="W33" s="12">
        <f t="shared" si="19"/>
        <v>33.33333333333333</v>
      </c>
      <c r="X33" s="11">
        <f t="shared" si="20"/>
        <v>25</v>
      </c>
      <c r="Y33" s="44">
        <v>8200</v>
      </c>
      <c r="Z33" s="44">
        <v>6000</v>
      </c>
      <c r="AA33" s="12">
        <v>2524.65</v>
      </c>
      <c r="AB33" s="12">
        <f t="shared" si="21"/>
        <v>42.0775</v>
      </c>
      <c r="AC33" s="11">
        <f t="shared" si="22"/>
        <v>30.788414634146342</v>
      </c>
      <c r="AD33" s="44">
        <v>4137.7</v>
      </c>
      <c r="AE33" s="44">
        <v>2000</v>
      </c>
      <c r="AF33" s="12">
        <v>1384.15</v>
      </c>
      <c r="AG33" s="12">
        <f t="shared" si="23"/>
        <v>69.2075</v>
      </c>
      <c r="AH33" s="11">
        <f t="shared" si="24"/>
        <v>33.452159412233854</v>
      </c>
      <c r="AI33" s="44">
        <v>504</v>
      </c>
      <c r="AJ33" s="44">
        <v>378</v>
      </c>
      <c r="AK33" s="12">
        <v>296</v>
      </c>
      <c r="AL33" s="12">
        <f t="shared" si="25"/>
        <v>78.3068783068783</v>
      </c>
      <c r="AM33" s="11">
        <f t="shared" si="26"/>
        <v>58.730158730158735</v>
      </c>
      <c r="AN33" s="13">
        <v>0</v>
      </c>
      <c r="AO33" s="13">
        <v>0</v>
      </c>
      <c r="AP33" s="12">
        <v>0</v>
      </c>
      <c r="AQ33" s="12" t="e">
        <f t="shared" si="27"/>
        <v>#DIV/0!</v>
      </c>
      <c r="AR33" s="11" t="e">
        <f t="shared" si="28"/>
        <v>#DIV/0!</v>
      </c>
      <c r="AS33" s="13">
        <v>0</v>
      </c>
      <c r="AT33" s="13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38472.6</v>
      </c>
      <c r="AZ33" s="11">
        <v>28854.449999999997</v>
      </c>
      <c r="BA33" s="11">
        <v>22442.3</v>
      </c>
      <c r="BB33" s="14">
        <v>0</v>
      </c>
      <c r="BC33" s="14">
        <v>0</v>
      </c>
      <c r="BD33" s="14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2">
        <f t="shared" si="5"/>
        <v>2174.8</v>
      </c>
      <c r="BO33" s="12">
        <f t="shared" si="5"/>
        <v>1605</v>
      </c>
      <c r="BP33" s="12">
        <f t="shared" si="6"/>
        <v>934.26</v>
      </c>
      <c r="BQ33" s="12">
        <f t="shared" si="29"/>
        <v>58.20934579439252</v>
      </c>
      <c r="BR33" s="11">
        <f t="shared" si="30"/>
        <v>42.958432959352585</v>
      </c>
      <c r="BS33" s="44">
        <v>1634.8</v>
      </c>
      <c r="BT33" s="44">
        <v>1200</v>
      </c>
      <c r="BU33" s="12">
        <v>709.26</v>
      </c>
      <c r="BV33" s="12">
        <v>0</v>
      </c>
      <c r="BW33" s="12">
        <v>0</v>
      </c>
      <c r="BX33" s="12">
        <v>0</v>
      </c>
      <c r="BY33" s="11">
        <v>0</v>
      </c>
      <c r="BZ33" s="11">
        <v>0</v>
      </c>
      <c r="CA33" s="11">
        <v>0</v>
      </c>
      <c r="CB33" s="44">
        <v>540</v>
      </c>
      <c r="CC33" s="44">
        <v>405</v>
      </c>
      <c r="CD33" s="11">
        <v>225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44">
        <v>1908.6000000000001</v>
      </c>
      <c r="CO33" s="44">
        <v>1431</v>
      </c>
      <c r="CP33" s="11">
        <v>697.11</v>
      </c>
      <c r="CQ33" s="11">
        <v>1220.6000000000001</v>
      </c>
      <c r="CR33" s="11">
        <v>915</v>
      </c>
      <c r="CS33" s="11">
        <v>232.61</v>
      </c>
      <c r="CT33" s="44">
        <v>0</v>
      </c>
      <c r="CU33" s="44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45</v>
      </c>
      <c r="DF33" s="11">
        <v>0</v>
      </c>
      <c r="DG33" s="12">
        <f t="shared" si="7"/>
        <v>55403.700000000004</v>
      </c>
      <c r="DH33" s="12">
        <f t="shared" si="7"/>
        <v>40272.95</v>
      </c>
      <c r="DI33" s="12">
        <f t="shared" si="8"/>
        <v>28324.969999999998</v>
      </c>
      <c r="DJ33" s="11">
        <v>0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2">
        <f t="shared" si="9"/>
        <v>0</v>
      </c>
      <c r="ED33" s="12">
        <f t="shared" si="31"/>
        <v>0</v>
      </c>
      <c r="EE33" s="12">
        <f t="shared" si="10"/>
        <v>0</v>
      </c>
    </row>
    <row r="34" spans="1:135" s="16" customFormat="1" ht="20.25" customHeight="1">
      <c r="A34" s="23">
        <v>25</v>
      </c>
      <c r="B34" s="48" t="s">
        <v>80</v>
      </c>
      <c r="C34" s="11">
        <v>0.823</v>
      </c>
      <c r="D34" s="46">
        <v>61.422</v>
      </c>
      <c r="E34" s="30">
        <f t="shared" si="11"/>
        <v>6036.1</v>
      </c>
      <c r="F34" s="39">
        <f t="shared" si="12"/>
        <v>4517</v>
      </c>
      <c r="G34" s="12">
        <f t="shared" si="0"/>
        <v>2889.89</v>
      </c>
      <c r="H34" s="12">
        <f t="shared" si="13"/>
        <v>63.97808279831746</v>
      </c>
      <c r="I34" s="12">
        <f t="shared" si="14"/>
        <v>47.87677473865575</v>
      </c>
      <c r="J34" s="12">
        <f t="shared" si="1"/>
        <v>2536.1</v>
      </c>
      <c r="K34" s="12">
        <f t="shared" si="1"/>
        <v>1892</v>
      </c>
      <c r="L34" s="12">
        <f t="shared" si="2"/>
        <v>848.29</v>
      </c>
      <c r="M34" s="12">
        <f t="shared" si="15"/>
        <v>44.83562367864693</v>
      </c>
      <c r="N34" s="12">
        <f t="shared" si="16"/>
        <v>33.44860218445645</v>
      </c>
      <c r="O34" s="12">
        <f t="shared" si="3"/>
        <v>897.9</v>
      </c>
      <c r="P34" s="12">
        <f t="shared" si="3"/>
        <v>660</v>
      </c>
      <c r="Q34" s="12">
        <f t="shared" si="4"/>
        <v>15</v>
      </c>
      <c r="R34" s="12">
        <f t="shared" si="17"/>
        <v>2.272727272727273</v>
      </c>
      <c r="S34" s="11">
        <f t="shared" si="18"/>
        <v>1.670564650851988</v>
      </c>
      <c r="T34" s="44">
        <v>0</v>
      </c>
      <c r="U34" s="44">
        <v>0</v>
      </c>
      <c r="V34" s="12">
        <v>0</v>
      </c>
      <c r="W34" s="12" t="e">
        <f t="shared" si="19"/>
        <v>#DIV/0!</v>
      </c>
      <c r="X34" s="11" t="e">
        <f t="shared" si="20"/>
        <v>#DIV/0!</v>
      </c>
      <c r="Y34" s="44">
        <v>1400.6</v>
      </c>
      <c r="Z34" s="44">
        <v>1050</v>
      </c>
      <c r="AA34" s="12">
        <v>808.29</v>
      </c>
      <c r="AB34" s="12">
        <f t="shared" si="21"/>
        <v>76.97999999999999</v>
      </c>
      <c r="AC34" s="11">
        <f t="shared" si="22"/>
        <v>57.710267028416396</v>
      </c>
      <c r="AD34" s="44">
        <v>897.9</v>
      </c>
      <c r="AE34" s="44">
        <v>660</v>
      </c>
      <c r="AF34" s="12">
        <v>15</v>
      </c>
      <c r="AG34" s="12">
        <f t="shared" si="23"/>
        <v>2.272727272727273</v>
      </c>
      <c r="AH34" s="11">
        <f t="shared" si="24"/>
        <v>1.670564650851988</v>
      </c>
      <c r="AI34" s="44">
        <v>0</v>
      </c>
      <c r="AJ34" s="44">
        <v>0</v>
      </c>
      <c r="AK34" s="12">
        <v>0</v>
      </c>
      <c r="AL34" s="12" t="e">
        <f t="shared" si="25"/>
        <v>#DIV/0!</v>
      </c>
      <c r="AM34" s="11" t="e">
        <f t="shared" si="26"/>
        <v>#DIV/0!</v>
      </c>
      <c r="AN34" s="13">
        <v>0</v>
      </c>
      <c r="AO34" s="13">
        <v>0</v>
      </c>
      <c r="AP34" s="12">
        <v>0</v>
      </c>
      <c r="AQ34" s="12" t="e">
        <f t="shared" si="27"/>
        <v>#DIV/0!</v>
      </c>
      <c r="AR34" s="11" t="e">
        <f t="shared" si="28"/>
        <v>#DIV/0!</v>
      </c>
      <c r="AS34" s="13">
        <v>0</v>
      </c>
      <c r="AT34" s="13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3500</v>
      </c>
      <c r="AZ34" s="11">
        <v>2625</v>
      </c>
      <c r="BA34" s="11">
        <v>2041.6</v>
      </c>
      <c r="BB34" s="14">
        <v>0</v>
      </c>
      <c r="BC34" s="14">
        <v>0</v>
      </c>
      <c r="BD34" s="14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2">
        <f t="shared" si="5"/>
        <v>25</v>
      </c>
      <c r="BO34" s="12">
        <f t="shared" si="5"/>
        <v>18</v>
      </c>
      <c r="BP34" s="12">
        <f t="shared" si="6"/>
        <v>25</v>
      </c>
      <c r="BQ34" s="12">
        <f t="shared" si="29"/>
        <v>138.88888888888889</v>
      </c>
      <c r="BR34" s="11">
        <f t="shared" si="30"/>
        <v>100</v>
      </c>
      <c r="BS34" s="44">
        <v>25</v>
      </c>
      <c r="BT34" s="44">
        <v>18</v>
      </c>
      <c r="BU34" s="12">
        <v>25</v>
      </c>
      <c r="BV34" s="12">
        <v>0</v>
      </c>
      <c r="BW34" s="12">
        <v>0</v>
      </c>
      <c r="BX34" s="12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44">
        <v>212.6</v>
      </c>
      <c r="CO34" s="44">
        <v>164</v>
      </c>
      <c r="CP34" s="11">
        <v>0</v>
      </c>
      <c r="CQ34" s="11">
        <v>212.6</v>
      </c>
      <c r="CR34" s="11">
        <v>164</v>
      </c>
      <c r="CS34" s="11">
        <v>0</v>
      </c>
      <c r="CT34" s="44">
        <v>0</v>
      </c>
      <c r="CU34" s="44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2">
        <f t="shared" si="7"/>
        <v>6036.1</v>
      </c>
      <c r="DH34" s="12">
        <f t="shared" si="7"/>
        <v>4517</v>
      </c>
      <c r="DI34" s="12">
        <f t="shared" si="8"/>
        <v>2889.89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2">
        <f t="shared" si="9"/>
        <v>0</v>
      </c>
      <c r="ED34" s="12">
        <f t="shared" si="31"/>
        <v>0</v>
      </c>
      <c r="EE34" s="12">
        <f t="shared" si="10"/>
        <v>0</v>
      </c>
    </row>
    <row r="35" spans="1:135" s="16" customFormat="1" ht="20.25" customHeight="1">
      <c r="A35" s="23">
        <v>26</v>
      </c>
      <c r="B35" s="48" t="s">
        <v>81</v>
      </c>
      <c r="C35" s="11">
        <v>3568.411</v>
      </c>
      <c r="D35" s="46">
        <v>5035.9328</v>
      </c>
      <c r="E35" s="30">
        <f t="shared" si="11"/>
        <v>68186.5</v>
      </c>
      <c r="F35" s="39">
        <f t="shared" si="12"/>
        <v>48793.9</v>
      </c>
      <c r="G35" s="12">
        <f t="shared" si="0"/>
        <v>35601.662</v>
      </c>
      <c r="H35" s="12">
        <f t="shared" si="13"/>
        <v>72.96334582806456</v>
      </c>
      <c r="I35" s="12">
        <f t="shared" si="14"/>
        <v>52.21218569658216</v>
      </c>
      <c r="J35" s="12">
        <f t="shared" si="1"/>
        <v>23412.1</v>
      </c>
      <c r="K35" s="12">
        <f t="shared" si="1"/>
        <v>15213.1</v>
      </c>
      <c r="L35" s="12">
        <f t="shared" si="2"/>
        <v>9483.262</v>
      </c>
      <c r="M35" s="12">
        <f t="shared" si="15"/>
        <v>62.33615765360118</v>
      </c>
      <c r="N35" s="12">
        <f t="shared" si="16"/>
        <v>40.50581536897588</v>
      </c>
      <c r="O35" s="12">
        <f t="shared" si="3"/>
        <v>8700</v>
      </c>
      <c r="P35" s="12">
        <f t="shared" si="3"/>
        <v>4650</v>
      </c>
      <c r="Q35" s="12">
        <f t="shared" si="4"/>
        <v>3976.576</v>
      </c>
      <c r="R35" s="12">
        <f t="shared" si="17"/>
        <v>85.51776344086022</v>
      </c>
      <c r="S35" s="11">
        <f t="shared" si="18"/>
        <v>45.707770114942534</v>
      </c>
      <c r="T35" s="44">
        <v>300</v>
      </c>
      <c r="U35" s="44">
        <v>150</v>
      </c>
      <c r="V35" s="12">
        <v>39.676</v>
      </c>
      <c r="W35" s="12">
        <f t="shared" si="19"/>
        <v>26.450666666666667</v>
      </c>
      <c r="X35" s="11">
        <f t="shared" si="20"/>
        <v>13.225333333333333</v>
      </c>
      <c r="Y35" s="44">
        <v>4700</v>
      </c>
      <c r="Z35" s="44">
        <v>3000</v>
      </c>
      <c r="AA35" s="12">
        <v>2106.136</v>
      </c>
      <c r="AB35" s="12">
        <f t="shared" si="21"/>
        <v>70.20453333333333</v>
      </c>
      <c r="AC35" s="11">
        <f t="shared" si="22"/>
        <v>44.81140425531915</v>
      </c>
      <c r="AD35" s="44">
        <v>8400</v>
      </c>
      <c r="AE35" s="44">
        <v>4500</v>
      </c>
      <c r="AF35" s="12">
        <v>3936.9</v>
      </c>
      <c r="AG35" s="12">
        <f t="shared" si="23"/>
        <v>87.48666666666666</v>
      </c>
      <c r="AH35" s="11">
        <f t="shared" si="24"/>
        <v>46.86785714285715</v>
      </c>
      <c r="AI35" s="44">
        <v>810.8</v>
      </c>
      <c r="AJ35" s="44">
        <v>608.1</v>
      </c>
      <c r="AK35" s="12">
        <v>419.1</v>
      </c>
      <c r="AL35" s="12">
        <f t="shared" si="25"/>
        <v>68.9195855944746</v>
      </c>
      <c r="AM35" s="11">
        <f t="shared" si="26"/>
        <v>51.68968919585595</v>
      </c>
      <c r="AN35" s="13">
        <v>0</v>
      </c>
      <c r="AO35" s="13">
        <v>0</v>
      </c>
      <c r="AP35" s="12">
        <v>0</v>
      </c>
      <c r="AQ35" s="12" t="e">
        <f t="shared" si="27"/>
        <v>#DIV/0!</v>
      </c>
      <c r="AR35" s="11" t="e">
        <f t="shared" si="28"/>
        <v>#DIV/0!</v>
      </c>
      <c r="AS35" s="13">
        <v>0</v>
      </c>
      <c r="AT35" s="13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44774.4</v>
      </c>
      <c r="AZ35" s="11">
        <v>33580.8</v>
      </c>
      <c r="BA35" s="11">
        <v>26118.4</v>
      </c>
      <c r="BB35" s="14">
        <v>0</v>
      </c>
      <c r="BC35" s="14">
        <v>0</v>
      </c>
      <c r="BD35" s="14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2">
        <f t="shared" si="5"/>
        <v>4981.3</v>
      </c>
      <c r="BO35" s="12">
        <f t="shared" si="5"/>
        <v>4000</v>
      </c>
      <c r="BP35" s="12">
        <f t="shared" si="6"/>
        <v>1799.85</v>
      </c>
      <c r="BQ35" s="12">
        <f t="shared" si="29"/>
        <v>44.996249999999996</v>
      </c>
      <c r="BR35" s="11">
        <f t="shared" si="30"/>
        <v>36.13213418184008</v>
      </c>
      <c r="BS35" s="44">
        <v>910.3</v>
      </c>
      <c r="BT35" s="44">
        <v>500</v>
      </c>
      <c r="BU35" s="12">
        <v>366.4</v>
      </c>
      <c r="BV35" s="11">
        <v>4071</v>
      </c>
      <c r="BW35" s="11">
        <v>3500</v>
      </c>
      <c r="BX35" s="12">
        <v>1433.45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44">
        <v>4220</v>
      </c>
      <c r="CO35" s="44">
        <v>2955</v>
      </c>
      <c r="CP35" s="11">
        <v>1181.6</v>
      </c>
      <c r="CQ35" s="11">
        <v>1700</v>
      </c>
      <c r="CR35" s="11">
        <v>1275</v>
      </c>
      <c r="CS35" s="11">
        <v>77.4</v>
      </c>
      <c r="CT35" s="44">
        <v>0</v>
      </c>
      <c r="CU35" s="44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2">
        <f t="shared" si="7"/>
        <v>68186.5</v>
      </c>
      <c r="DH35" s="12">
        <f t="shared" si="7"/>
        <v>48793.9</v>
      </c>
      <c r="DI35" s="12">
        <f t="shared" si="8"/>
        <v>35601.662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1700</v>
      </c>
      <c r="DZ35" s="11">
        <v>0</v>
      </c>
      <c r="EA35" s="11">
        <v>0</v>
      </c>
      <c r="EB35" s="11">
        <v>0</v>
      </c>
      <c r="EC35" s="12">
        <f t="shared" si="9"/>
        <v>1700</v>
      </c>
      <c r="ED35" s="12">
        <f t="shared" si="31"/>
        <v>0</v>
      </c>
      <c r="EE35" s="12">
        <f t="shared" si="10"/>
        <v>0</v>
      </c>
    </row>
    <row r="36" spans="1:135" s="16" customFormat="1" ht="20.25" customHeight="1">
      <c r="A36" s="23">
        <v>27</v>
      </c>
      <c r="B36" s="48" t="s">
        <v>82</v>
      </c>
      <c r="C36" s="11">
        <v>2456.952</v>
      </c>
      <c r="D36" s="46">
        <v>4502.4585</v>
      </c>
      <c r="E36" s="30">
        <f t="shared" si="11"/>
        <v>37490</v>
      </c>
      <c r="F36" s="39">
        <f t="shared" si="12"/>
        <v>27392.025</v>
      </c>
      <c r="G36" s="12">
        <f t="shared" si="0"/>
        <v>19797.08</v>
      </c>
      <c r="H36" s="12">
        <f t="shared" si="13"/>
        <v>72.27315249602758</v>
      </c>
      <c r="I36" s="12">
        <f t="shared" si="14"/>
        <v>52.806295012003204</v>
      </c>
      <c r="J36" s="12">
        <f t="shared" si="1"/>
        <v>11268.1</v>
      </c>
      <c r="K36" s="12">
        <f t="shared" si="1"/>
        <v>7725.6</v>
      </c>
      <c r="L36" s="12">
        <f t="shared" si="2"/>
        <v>4500.9800000000005</v>
      </c>
      <c r="M36" s="12">
        <f t="shared" si="15"/>
        <v>58.260588174381276</v>
      </c>
      <c r="N36" s="12">
        <f t="shared" si="16"/>
        <v>39.944444937478366</v>
      </c>
      <c r="O36" s="12">
        <f t="shared" si="3"/>
        <v>2530</v>
      </c>
      <c r="P36" s="12">
        <f t="shared" si="3"/>
        <v>1400</v>
      </c>
      <c r="Q36" s="12">
        <f t="shared" si="4"/>
        <v>1494.58</v>
      </c>
      <c r="R36" s="12">
        <f t="shared" si="17"/>
        <v>106.75571428571429</v>
      </c>
      <c r="S36" s="11">
        <f t="shared" si="18"/>
        <v>59.07430830039525</v>
      </c>
      <c r="T36" s="44">
        <v>0</v>
      </c>
      <c r="U36" s="44">
        <v>0</v>
      </c>
      <c r="V36" s="12">
        <v>189</v>
      </c>
      <c r="W36" s="12" t="e">
        <f t="shared" si="19"/>
        <v>#DIV/0!</v>
      </c>
      <c r="X36" s="11" t="e">
        <f t="shared" si="20"/>
        <v>#DIV/0!</v>
      </c>
      <c r="Y36" s="44">
        <v>3750.1</v>
      </c>
      <c r="Z36" s="44">
        <v>2506.6</v>
      </c>
      <c r="AA36" s="12">
        <v>1189.15</v>
      </c>
      <c r="AB36" s="12">
        <f t="shared" si="21"/>
        <v>47.44075640309583</v>
      </c>
      <c r="AC36" s="11">
        <f t="shared" si="22"/>
        <v>31.7098210714381</v>
      </c>
      <c r="AD36" s="44">
        <v>2530</v>
      </c>
      <c r="AE36" s="44">
        <v>1400</v>
      </c>
      <c r="AF36" s="12">
        <v>1305.58</v>
      </c>
      <c r="AG36" s="12">
        <f t="shared" si="23"/>
        <v>93.25571428571428</v>
      </c>
      <c r="AH36" s="11">
        <f t="shared" si="24"/>
        <v>51.603952569169955</v>
      </c>
      <c r="AI36" s="44">
        <v>332</v>
      </c>
      <c r="AJ36" s="44">
        <v>249</v>
      </c>
      <c r="AK36" s="12">
        <v>123</v>
      </c>
      <c r="AL36" s="12">
        <f t="shared" si="25"/>
        <v>49.39759036144578</v>
      </c>
      <c r="AM36" s="11">
        <f t="shared" si="26"/>
        <v>37.04819277108434</v>
      </c>
      <c r="AN36" s="13">
        <v>0</v>
      </c>
      <c r="AO36" s="13">
        <v>0</v>
      </c>
      <c r="AP36" s="12">
        <v>0</v>
      </c>
      <c r="AQ36" s="12" t="e">
        <f t="shared" si="27"/>
        <v>#DIV/0!</v>
      </c>
      <c r="AR36" s="11" t="e">
        <f t="shared" si="28"/>
        <v>#DIV/0!</v>
      </c>
      <c r="AS36" s="13">
        <v>0</v>
      </c>
      <c r="AT36" s="13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26221.9</v>
      </c>
      <c r="AZ36" s="11">
        <v>19666.425000000003</v>
      </c>
      <c r="BA36" s="11">
        <v>15296.1</v>
      </c>
      <c r="BB36" s="14">
        <v>0</v>
      </c>
      <c r="BC36" s="14">
        <v>0</v>
      </c>
      <c r="BD36" s="14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2">
        <f t="shared" si="5"/>
        <v>2186</v>
      </c>
      <c r="BO36" s="12">
        <f t="shared" si="5"/>
        <v>1635</v>
      </c>
      <c r="BP36" s="12">
        <f t="shared" si="6"/>
        <v>697</v>
      </c>
      <c r="BQ36" s="12">
        <f t="shared" si="29"/>
        <v>42.62996941896024</v>
      </c>
      <c r="BR36" s="11">
        <f t="shared" si="30"/>
        <v>31.884720951509603</v>
      </c>
      <c r="BS36" s="44">
        <v>2186</v>
      </c>
      <c r="BT36" s="44">
        <v>1635</v>
      </c>
      <c r="BU36" s="12">
        <v>697</v>
      </c>
      <c r="BV36" s="12">
        <v>0</v>
      </c>
      <c r="BW36" s="12">
        <v>0</v>
      </c>
      <c r="BX36" s="12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46">
        <v>1560</v>
      </c>
      <c r="CL36" s="46">
        <v>1300</v>
      </c>
      <c r="CM36" s="11">
        <v>707.15</v>
      </c>
      <c r="CN36" s="44">
        <v>910</v>
      </c>
      <c r="CO36" s="44">
        <v>635</v>
      </c>
      <c r="CP36" s="11">
        <v>290.1</v>
      </c>
      <c r="CQ36" s="11">
        <v>400</v>
      </c>
      <c r="CR36" s="11">
        <v>300</v>
      </c>
      <c r="CS36" s="11">
        <v>75.1</v>
      </c>
      <c r="CT36" s="44">
        <v>0</v>
      </c>
      <c r="CU36" s="44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2">
        <f t="shared" si="7"/>
        <v>37490</v>
      </c>
      <c r="DH36" s="12">
        <f t="shared" si="7"/>
        <v>27392.025</v>
      </c>
      <c r="DI36" s="12">
        <f t="shared" si="8"/>
        <v>19797.08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2">
        <f t="shared" si="9"/>
        <v>0</v>
      </c>
      <c r="ED36" s="12">
        <f t="shared" si="31"/>
        <v>0</v>
      </c>
      <c r="EE36" s="12">
        <f t="shared" si="10"/>
        <v>0</v>
      </c>
    </row>
    <row r="37" spans="1:135" s="16" customFormat="1" ht="20.25" customHeight="1">
      <c r="A37" s="23">
        <v>28</v>
      </c>
      <c r="B37" s="48" t="s">
        <v>83</v>
      </c>
      <c r="C37" s="11">
        <v>619.599</v>
      </c>
      <c r="D37" s="46">
        <v>6006.5262</v>
      </c>
      <c r="E37" s="30">
        <f t="shared" si="11"/>
        <v>29135.6</v>
      </c>
      <c r="F37" s="39">
        <f t="shared" si="12"/>
        <v>21851.699999999997</v>
      </c>
      <c r="G37" s="12">
        <f t="shared" si="0"/>
        <v>16789.947</v>
      </c>
      <c r="H37" s="12">
        <f t="shared" si="13"/>
        <v>76.83588462224908</v>
      </c>
      <c r="I37" s="12">
        <f t="shared" si="14"/>
        <v>57.6269134666868</v>
      </c>
      <c r="J37" s="12">
        <f t="shared" si="1"/>
        <v>4466.8</v>
      </c>
      <c r="K37" s="12">
        <f t="shared" si="1"/>
        <v>3350.1</v>
      </c>
      <c r="L37" s="12">
        <f t="shared" si="2"/>
        <v>2399.747</v>
      </c>
      <c r="M37" s="12">
        <f t="shared" si="15"/>
        <v>71.6321005343124</v>
      </c>
      <c r="N37" s="12">
        <f t="shared" si="16"/>
        <v>53.72407540073431</v>
      </c>
      <c r="O37" s="12">
        <f t="shared" si="3"/>
        <v>1700</v>
      </c>
      <c r="P37" s="12">
        <f t="shared" si="3"/>
        <v>1275</v>
      </c>
      <c r="Q37" s="12">
        <f t="shared" si="4"/>
        <v>859.315</v>
      </c>
      <c r="R37" s="12">
        <f t="shared" si="17"/>
        <v>67.39725490196079</v>
      </c>
      <c r="S37" s="11">
        <f t="shared" si="18"/>
        <v>50.54794117647059</v>
      </c>
      <c r="T37" s="44">
        <v>0</v>
      </c>
      <c r="U37" s="44">
        <v>0</v>
      </c>
      <c r="V37" s="12">
        <v>0</v>
      </c>
      <c r="W37" s="12" t="e">
        <f t="shared" si="19"/>
        <v>#DIV/0!</v>
      </c>
      <c r="X37" s="11" t="e">
        <f t="shared" si="20"/>
        <v>#DIV/0!</v>
      </c>
      <c r="Y37" s="44">
        <v>1150</v>
      </c>
      <c r="Z37" s="44">
        <v>862.5</v>
      </c>
      <c r="AA37" s="12">
        <v>691.872</v>
      </c>
      <c r="AB37" s="12">
        <f t="shared" si="21"/>
        <v>80.21704347826086</v>
      </c>
      <c r="AC37" s="11">
        <f t="shared" si="22"/>
        <v>60.16278260869565</v>
      </c>
      <c r="AD37" s="44">
        <v>1700</v>
      </c>
      <c r="AE37" s="44">
        <v>1275</v>
      </c>
      <c r="AF37" s="12">
        <v>859.315</v>
      </c>
      <c r="AG37" s="12">
        <f t="shared" si="23"/>
        <v>67.39725490196079</v>
      </c>
      <c r="AH37" s="11">
        <f t="shared" si="24"/>
        <v>50.54794117647059</v>
      </c>
      <c r="AI37" s="44">
        <v>60</v>
      </c>
      <c r="AJ37" s="44">
        <v>45</v>
      </c>
      <c r="AK37" s="12">
        <v>30</v>
      </c>
      <c r="AL37" s="12">
        <f t="shared" si="25"/>
        <v>66.66666666666666</v>
      </c>
      <c r="AM37" s="11">
        <f t="shared" si="26"/>
        <v>50</v>
      </c>
      <c r="AN37" s="13">
        <v>0</v>
      </c>
      <c r="AO37" s="13">
        <v>0</v>
      </c>
      <c r="AP37" s="12">
        <v>0</v>
      </c>
      <c r="AQ37" s="12" t="e">
        <f t="shared" si="27"/>
        <v>#DIV/0!</v>
      </c>
      <c r="AR37" s="11" t="e">
        <f t="shared" si="28"/>
        <v>#DIV/0!</v>
      </c>
      <c r="AS37" s="13">
        <v>0</v>
      </c>
      <c r="AT37" s="13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24668.8</v>
      </c>
      <c r="AZ37" s="11">
        <v>18501.6</v>
      </c>
      <c r="BA37" s="11">
        <v>14390.2</v>
      </c>
      <c r="BB37" s="14">
        <v>0</v>
      </c>
      <c r="BC37" s="14">
        <v>0</v>
      </c>
      <c r="BD37" s="14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2">
        <f t="shared" si="5"/>
        <v>696.8</v>
      </c>
      <c r="BO37" s="12">
        <f t="shared" si="5"/>
        <v>522.6</v>
      </c>
      <c r="BP37" s="12">
        <f t="shared" si="6"/>
        <v>468.31</v>
      </c>
      <c r="BQ37" s="12">
        <f t="shared" si="29"/>
        <v>89.61155759663222</v>
      </c>
      <c r="BR37" s="11">
        <f t="shared" si="30"/>
        <v>67.20866819747417</v>
      </c>
      <c r="BS37" s="44">
        <v>106</v>
      </c>
      <c r="BT37" s="44">
        <v>79.5</v>
      </c>
      <c r="BU37" s="12">
        <v>63</v>
      </c>
      <c r="BV37" s="11">
        <v>590.8</v>
      </c>
      <c r="BW37" s="11">
        <v>443.1</v>
      </c>
      <c r="BX37" s="12">
        <v>405.31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44">
        <v>860</v>
      </c>
      <c r="CO37" s="44">
        <v>645</v>
      </c>
      <c r="CP37" s="11">
        <v>350.25</v>
      </c>
      <c r="CQ37" s="11">
        <v>860</v>
      </c>
      <c r="CR37" s="11">
        <v>645</v>
      </c>
      <c r="CS37" s="11">
        <v>291.45</v>
      </c>
      <c r="CT37" s="44">
        <v>0</v>
      </c>
      <c r="CU37" s="44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2">
        <f t="shared" si="7"/>
        <v>29135.6</v>
      </c>
      <c r="DH37" s="12">
        <f t="shared" si="7"/>
        <v>21851.699999999997</v>
      </c>
      <c r="DI37" s="12">
        <f t="shared" si="8"/>
        <v>16789.947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500</v>
      </c>
      <c r="DZ37" s="11">
        <v>0</v>
      </c>
      <c r="EA37" s="11">
        <v>0</v>
      </c>
      <c r="EB37" s="11">
        <v>0</v>
      </c>
      <c r="EC37" s="12">
        <f t="shared" si="9"/>
        <v>500</v>
      </c>
      <c r="ED37" s="12">
        <f t="shared" si="31"/>
        <v>0</v>
      </c>
      <c r="EE37" s="12">
        <f t="shared" si="10"/>
        <v>0</v>
      </c>
    </row>
    <row r="38" spans="1:135" s="16" customFormat="1" ht="20.25" customHeight="1">
      <c r="A38" s="23">
        <v>29</v>
      </c>
      <c r="B38" s="48" t="s">
        <v>84</v>
      </c>
      <c r="C38" s="11">
        <v>0.8692</v>
      </c>
      <c r="D38" s="46">
        <v>6310.285</v>
      </c>
      <c r="E38" s="30">
        <f t="shared" si="11"/>
        <v>48366.6</v>
      </c>
      <c r="F38" s="39">
        <f t="shared" si="12"/>
        <v>34037.575</v>
      </c>
      <c r="G38" s="12">
        <f t="shared" si="0"/>
        <v>25492.915</v>
      </c>
      <c r="H38" s="12">
        <f t="shared" si="13"/>
        <v>74.89639023931642</v>
      </c>
      <c r="I38" s="12">
        <f t="shared" si="14"/>
        <v>52.70768464188097</v>
      </c>
      <c r="J38" s="12">
        <f t="shared" si="1"/>
        <v>12520.5</v>
      </c>
      <c r="K38" s="12">
        <f t="shared" si="1"/>
        <v>7153</v>
      </c>
      <c r="L38" s="12">
        <f t="shared" si="2"/>
        <v>4582.714999999999</v>
      </c>
      <c r="M38" s="12">
        <f t="shared" si="15"/>
        <v>64.06703481056898</v>
      </c>
      <c r="N38" s="12">
        <f t="shared" si="16"/>
        <v>36.60169322311408</v>
      </c>
      <c r="O38" s="12">
        <f t="shared" si="3"/>
        <v>5698.7</v>
      </c>
      <c r="P38" s="12">
        <f t="shared" si="3"/>
        <v>2510</v>
      </c>
      <c r="Q38" s="12">
        <f t="shared" si="4"/>
        <v>1821.597</v>
      </c>
      <c r="R38" s="12">
        <f t="shared" si="17"/>
        <v>72.57358565737051</v>
      </c>
      <c r="S38" s="11">
        <f t="shared" si="18"/>
        <v>31.96513239861723</v>
      </c>
      <c r="T38" s="44">
        <v>14.2</v>
      </c>
      <c r="U38" s="44">
        <v>10</v>
      </c>
      <c r="V38" s="12">
        <v>14.66</v>
      </c>
      <c r="W38" s="12">
        <f t="shared" si="19"/>
        <v>146.6</v>
      </c>
      <c r="X38" s="11">
        <f t="shared" si="20"/>
        <v>103.2394366197183</v>
      </c>
      <c r="Y38" s="44">
        <v>2425.8</v>
      </c>
      <c r="Z38" s="44">
        <v>1500</v>
      </c>
      <c r="AA38" s="12">
        <v>826.794</v>
      </c>
      <c r="AB38" s="12">
        <f t="shared" si="21"/>
        <v>55.119600000000005</v>
      </c>
      <c r="AC38" s="11">
        <f t="shared" si="22"/>
        <v>34.08335394509028</v>
      </c>
      <c r="AD38" s="44">
        <v>5684.5</v>
      </c>
      <c r="AE38" s="44">
        <v>2500</v>
      </c>
      <c r="AF38" s="12">
        <v>1806.937</v>
      </c>
      <c r="AG38" s="12">
        <f t="shared" si="23"/>
        <v>72.27748</v>
      </c>
      <c r="AH38" s="11">
        <f t="shared" si="24"/>
        <v>31.78708769460814</v>
      </c>
      <c r="AI38" s="44">
        <v>288</v>
      </c>
      <c r="AJ38" s="44">
        <v>216</v>
      </c>
      <c r="AK38" s="12">
        <v>96</v>
      </c>
      <c r="AL38" s="12">
        <f t="shared" si="25"/>
        <v>44.44444444444444</v>
      </c>
      <c r="AM38" s="11">
        <f t="shared" si="26"/>
        <v>33.33333333333333</v>
      </c>
      <c r="AN38" s="13">
        <v>0</v>
      </c>
      <c r="AO38" s="13">
        <v>0</v>
      </c>
      <c r="AP38" s="12">
        <v>0</v>
      </c>
      <c r="AQ38" s="12" t="e">
        <f t="shared" si="27"/>
        <v>#DIV/0!</v>
      </c>
      <c r="AR38" s="11" t="e">
        <f t="shared" si="28"/>
        <v>#DIV/0!</v>
      </c>
      <c r="AS38" s="13">
        <v>0</v>
      </c>
      <c r="AT38" s="13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35846.1</v>
      </c>
      <c r="AZ38" s="11">
        <v>26884.574999999997</v>
      </c>
      <c r="BA38" s="11">
        <v>20910.2</v>
      </c>
      <c r="BB38" s="14">
        <v>0</v>
      </c>
      <c r="BC38" s="14">
        <v>0</v>
      </c>
      <c r="BD38" s="14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2">
        <f t="shared" si="5"/>
        <v>1680</v>
      </c>
      <c r="BO38" s="12">
        <f t="shared" si="5"/>
        <v>1260</v>
      </c>
      <c r="BP38" s="12">
        <f t="shared" si="6"/>
        <v>832.5</v>
      </c>
      <c r="BQ38" s="12">
        <f t="shared" si="29"/>
        <v>66.07142857142857</v>
      </c>
      <c r="BR38" s="11">
        <f t="shared" si="30"/>
        <v>49.55357142857143</v>
      </c>
      <c r="BS38" s="44">
        <v>1680</v>
      </c>
      <c r="BT38" s="44">
        <v>1260</v>
      </c>
      <c r="BU38" s="12">
        <v>832.5</v>
      </c>
      <c r="BV38" s="12">
        <v>0</v>
      </c>
      <c r="BW38" s="12">
        <v>0</v>
      </c>
      <c r="BX38" s="12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44">
        <v>2428</v>
      </c>
      <c r="CO38" s="44">
        <v>1667</v>
      </c>
      <c r="CP38" s="11">
        <v>1005.824</v>
      </c>
      <c r="CQ38" s="11">
        <v>1360</v>
      </c>
      <c r="CR38" s="11">
        <v>1020</v>
      </c>
      <c r="CS38" s="11">
        <v>330.5</v>
      </c>
      <c r="CT38" s="44">
        <v>0</v>
      </c>
      <c r="CU38" s="44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2">
        <f t="shared" si="7"/>
        <v>48366.6</v>
      </c>
      <c r="DH38" s="12">
        <f t="shared" si="7"/>
        <v>34037.575</v>
      </c>
      <c r="DI38" s="12">
        <f t="shared" si="8"/>
        <v>25492.915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2">
        <f t="shared" si="9"/>
        <v>0</v>
      </c>
      <c r="ED38" s="12">
        <f t="shared" si="31"/>
        <v>0</v>
      </c>
      <c r="EE38" s="12">
        <f t="shared" si="10"/>
        <v>0</v>
      </c>
    </row>
    <row r="39" spans="1:135" s="16" customFormat="1" ht="20.25" customHeight="1">
      <c r="A39" s="23">
        <v>30</v>
      </c>
      <c r="B39" s="48" t="s">
        <v>85</v>
      </c>
      <c r="C39" s="11">
        <v>2553.1138</v>
      </c>
      <c r="D39" s="46">
        <v>2934.9237</v>
      </c>
      <c r="E39" s="30">
        <f t="shared" si="11"/>
        <v>89855.4</v>
      </c>
      <c r="F39" s="39">
        <f t="shared" si="12"/>
        <v>66021</v>
      </c>
      <c r="G39" s="12">
        <f t="shared" si="0"/>
        <v>50320.774</v>
      </c>
      <c r="H39" s="12">
        <f t="shared" si="13"/>
        <v>76.21934535980975</v>
      </c>
      <c r="I39" s="12">
        <f t="shared" si="14"/>
        <v>56.00194757354594</v>
      </c>
      <c r="J39" s="12">
        <f t="shared" si="1"/>
        <v>23496.6</v>
      </c>
      <c r="K39" s="12">
        <f t="shared" si="1"/>
        <v>16251.9</v>
      </c>
      <c r="L39" s="12">
        <f t="shared" si="2"/>
        <v>10111.473999999998</v>
      </c>
      <c r="M39" s="12">
        <f t="shared" si="15"/>
        <v>62.21718076040339</v>
      </c>
      <c r="N39" s="12">
        <f t="shared" si="16"/>
        <v>43.03377509937608</v>
      </c>
      <c r="O39" s="12">
        <f t="shared" si="3"/>
        <v>9401.3</v>
      </c>
      <c r="P39" s="12">
        <f t="shared" si="3"/>
        <v>6781.8</v>
      </c>
      <c r="Q39" s="12">
        <f t="shared" si="4"/>
        <v>4197.998</v>
      </c>
      <c r="R39" s="12">
        <f t="shared" si="17"/>
        <v>61.90094075319236</v>
      </c>
      <c r="S39" s="11">
        <f t="shared" si="18"/>
        <v>44.65337772435727</v>
      </c>
      <c r="T39" s="44">
        <v>119</v>
      </c>
      <c r="U39" s="44">
        <v>89.1</v>
      </c>
      <c r="V39" s="12">
        <v>11.598</v>
      </c>
      <c r="W39" s="12">
        <f t="shared" si="19"/>
        <v>13.016835016835019</v>
      </c>
      <c r="X39" s="11">
        <f t="shared" si="20"/>
        <v>9.746218487394959</v>
      </c>
      <c r="Y39" s="44">
        <v>2644.3</v>
      </c>
      <c r="Z39" s="44">
        <v>1978.8</v>
      </c>
      <c r="AA39" s="12">
        <v>1447.236</v>
      </c>
      <c r="AB39" s="12">
        <f t="shared" si="21"/>
        <v>73.13705275924804</v>
      </c>
      <c r="AC39" s="11">
        <f t="shared" si="22"/>
        <v>54.73040124040389</v>
      </c>
      <c r="AD39" s="44">
        <v>9282.3</v>
      </c>
      <c r="AE39" s="44">
        <v>6692.7</v>
      </c>
      <c r="AF39" s="12">
        <v>4186.4</v>
      </c>
      <c r="AG39" s="12">
        <f t="shared" si="23"/>
        <v>62.551735472978024</v>
      </c>
      <c r="AH39" s="11">
        <f t="shared" si="24"/>
        <v>45.10089094297749</v>
      </c>
      <c r="AI39" s="44">
        <v>664</v>
      </c>
      <c r="AJ39" s="44">
        <v>548</v>
      </c>
      <c r="AK39" s="12">
        <v>484</v>
      </c>
      <c r="AL39" s="12">
        <f t="shared" si="25"/>
        <v>88.32116788321169</v>
      </c>
      <c r="AM39" s="11">
        <f t="shared" si="26"/>
        <v>72.89156626506023</v>
      </c>
      <c r="AN39" s="13">
        <v>0</v>
      </c>
      <c r="AO39" s="13">
        <v>0</v>
      </c>
      <c r="AP39" s="12">
        <v>0</v>
      </c>
      <c r="AQ39" s="12" t="e">
        <f t="shared" si="27"/>
        <v>#DIV/0!</v>
      </c>
      <c r="AR39" s="11" t="e">
        <f t="shared" si="28"/>
        <v>#DIV/0!</v>
      </c>
      <c r="AS39" s="13">
        <v>0</v>
      </c>
      <c r="AT39" s="13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66358.8</v>
      </c>
      <c r="AZ39" s="11">
        <v>49769.100000000006</v>
      </c>
      <c r="BA39" s="11">
        <v>38709.3</v>
      </c>
      <c r="BB39" s="14">
        <v>0</v>
      </c>
      <c r="BC39" s="14">
        <v>0</v>
      </c>
      <c r="BD39" s="14">
        <v>0</v>
      </c>
      <c r="BE39" s="11">
        <v>0</v>
      </c>
      <c r="BF39" s="11">
        <v>0</v>
      </c>
      <c r="BG39" s="11">
        <v>1500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2">
        <f t="shared" si="5"/>
        <v>1519.6000000000001</v>
      </c>
      <c r="BO39" s="12">
        <f t="shared" si="5"/>
        <v>1117.8</v>
      </c>
      <c r="BP39" s="12">
        <f t="shared" si="6"/>
        <v>579.45</v>
      </c>
      <c r="BQ39" s="12">
        <f t="shared" si="29"/>
        <v>51.83843263553409</v>
      </c>
      <c r="BR39" s="11">
        <f t="shared" si="30"/>
        <v>38.13174519610424</v>
      </c>
      <c r="BS39" s="44">
        <v>1519.6000000000001</v>
      </c>
      <c r="BT39" s="44">
        <v>1117.8</v>
      </c>
      <c r="BU39" s="12">
        <v>579.45</v>
      </c>
      <c r="BV39" s="12">
        <v>0</v>
      </c>
      <c r="BW39" s="12">
        <v>0</v>
      </c>
      <c r="BX39" s="12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f>1500</f>
        <v>1500</v>
      </c>
      <c r="CL39" s="11">
        <v>0</v>
      </c>
      <c r="CM39" s="11">
        <v>270</v>
      </c>
      <c r="CN39" s="44">
        <v>7767.4</v>
      </c>
      <c r="CO39" s="44">
        <v>5825.5</v>
      </c>
      <c r="CP39" s="11">
        <v>3132.79</v>
      </c>
      <c r="CQ39" s="11">
        <v>1876.6</v>
      </c>
      <c r="CR39" s="11">
        <v>1407.4</v>
      </c>
      <c r="CS39" s="11">
        <v>363.09</v>
      </c>
      <c r="CT39" s="44">
        <v>0</v>
      </c>
      <c r="CU39" s="44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2">
        <f t="shared" si="7"/>
        <v>89855.4</v>
      </c>
      <c r="DH39" s="12">
        <f t="shared" si="7"/>
        <v>66021</v>
      </c>
      <c r="DI39" s="12">
        <f t="shared" si="8"/>
        <v>50320.774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1230</v>
      </c>
      <c r="DZ39" s="11">
        <v>1230</v>
      </c>
      <c r="EA39" s="11">
        <v>1230</v>
      </c>
      <c r="EB39" s="11">
        <v>0</v>
      </c>
      <c r="EC39" s="12">
        <f t="shared" si="9"/>
        <v>1230</v>
      </c>
      <c r="ED39" s="12">
        <f t="shared" si="31"/>
        <v>1230</v>
      </c>
      <c r="EE39" s="12">
        <f t="shared" si="10"/>
        <v>1230</v>
      </c>
    </row>
    <row r="40" spans="1:135" s="16" customFormat="1" ht="20.25" customHeight="1">
      <c r="A40" s="23">
        <v>31</v>
      </c>
      <c r="B40" s="48" t="s">
        <v>86</v>
      </c>
      <c r="C40" s="11">
        <v>2481.7211</v>
      </c>
      <c r="D40" s="46">
        <v>3938.3139</v>
      </c>
      <c r="E40" s="30">
        <f t="shared" si="11"/>
        <v>31777.3</v>
      </c>
      <c r="F40" s="39">
        <f t="shared" si="12"/>
        <v>23672.975</v>
      </c>
      <c r="G40" s="12">
        <f t="shared" si="0"/>
        <v>17622.54</v>
      </c>
      <c r="H40" s="12">
        <f t="shared" si="13"/>
        <v>74.44159426519059</v>
      </c>
      <c r="I40" s="12">
        <f t="shared" si="14"/>
        <v>55.45637923926828</v>
      </c>
      <c r="J40" s="12">
        <f t="shared" si="1"/>
        <v>7261.2</v>
      </c>
      <c r="K40" s="12">
        <f t="shared" si="1"/>
        <v>5285.9</v>
      </c>
      <c r="L40" s="12">
        <f t="shared" si="2"/>
        <v>3321.54</v>
      </c>
      <c r="M40" s="12">
        <f t="shared" si="15"/>
        <v>62.83773813352504</v>
      </c>
      <c r="N40" s="12">
        <f t="shared" si="16"/>
        <v>45.743678730788304</v>
      </c>
      <c r="O40" s="12">
        <f t="shared" si="3"/>
        <v>1743.5</v>
      </c>
      <c r="P40" s="12">
        <f t="shared" si="3"/>
        <v>947.7</v>
      </c>
      <c r="Q40" s="12">
        <f t="shared" si="4"/>
        <v>503.80400000000003</v>
      </c>
      <c r="R40" s="12">
        <f t="shared" si="17"/>
        <v>53.16070486440857</v>
      </c>
      <c r="S40" s="11">
        <f t="shared" si="18"/>
        <v>28.89612847720103</v>
      </c>
      <c r="T40" s="44">
        <v>1.5</v>
      </c>
      <c r="U40" s="44">
        <v>1.2</v>
      </c>
      <c r="V40" s="12">
        <v>0.204</v>
      </c>
      <c r="W40" s="12">
        <f t="shared" si="19"/>
        <v>17</v>
      </c>
      <c r="X40" s="11">
        <f t="shared" si="20"/>
        <v>13.599999999999998</v>
      </c>
      <c r="Y40" s="44">
        <v>2850</v>
      </c>
      <c r="Z40" s="44">
        <v>2337.5</v>
      </c>
      <c r="AA40" s="12">
        <v>1592.84</v>
      </c>
      <c r="AB40" s="12">
        <f t="shared" si="21"/>
        <v>68.14288770053476</v>
      </c>
      <c r="AC40" s="11">
        <f t="shared" si="22"/>
        <v>55.88912280701754</v>
      </c>
      <c r="AD40" s="44">
        <v>1742</v>
      </c>
      <c r="AE40" s="44">
        <v>946.5</v>
      </c>
      <c r="AF40" s="12">
        <v>503.6</v>
      </c>
      <c r="AG40" s="12">
        <f t="shared" si="23"/>
        <v>53.206550449022714</v>
      </c>
      <c r="AH40" s="11">
        <f t="shared" si="24"/>
        <v>28.909299655568315</v>
      </c>
      <c r="AI40" s="44">
        <v>105</v>
      </c>
      <c r="AJ40" s="44">
        <v>78.7</v>
      </c>
      <c r="AK40" s="12">
        <v>37.5</v>
      </c>
      <c r="AL40" s="12">
        <f t="shared" si="25"/>
        <v>47.64930114358323</v>
      </c>
      <c r="AM40" s="11">
        <f t="shared" si="26"/>
        <v>35.714285714285715</v>
      </c>
      <c r="AN40" s="13">
        <v>0</v>
      </c>
      <c r="AO40" s="13">
        <v>0</v>
      </c>
      <c r="AP40" s="12">
        <v>0</v>
      </c>
      <c r="AQ40" s="12" t="e">
        <f t="shared" si="27"/>
        <v>#DIV/0!</v>
      </c>
      <c r="AR40" s="11" t="e">
        <f t="shared" si="28"/>
        <v>#DIV/0!</v>
      </c>
      <c r="AS40" s="13">
        <v>0</v>
      </c>
      <c r="AT40" s="13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24516.1</v>
      </c>
      <c r="AZ40" s="11">
        <v>18387.074999999997</v>
      </c>
      <c r="BA40" s="11">
        <v>14301</v>
      </c>
      <c r="BB40" s="14">
        <v>0</v>
      </c>
      <c r="BC40" s="14">
        <v>0</v>
      </c>
      <c r="BD40" s="14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2">
        <f t="shared" si="5"/>
        <v>1564.5</v>
      </c>
      <c r="BO40" s="12">
        <f t="shared" si="5"/>
        <v>1173.4</v>
      </c>
      <c r="BP40" s="12">
        <f t="shared" si="6"/>
        <v>930.98</v>
      </c>
      <c r="BQ40" s="12">
        <f t="shared" si="29"/>
        <v>79.34037838759161</v>
      </c>
      <c r="BR40" s="11">
        <f t="shared" si="30"/>
        <v>59.506551613934164</v>
      </c>
      <c r="BS40" s="44">
        <v>577.8000000000001</v>
      </c>
      <c r="BT40" s="44">
        <v>433.4</v>
      </c>
      <c r="BU40" s="12">
        <v>337.93</v>
      </c>
      <c r="BV40" s="11">
        <v>986.7</v>
      </c>
      <c r="BW40" s="11">
        <v>740</v>
      </c>
      <c r="BX40" s="12">
        <v>593.05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44">
        <v>998.2</v>
      </c>
      <c r="CO40" s="44">
        <v>748.6</v>
      </c>
      <c r="CP40" s="11">
        <v>256.416</v>
      </c>
      <c r="CQ40" s="11">
        <v>998.2</v>
      </c>
      <c r="CR40" s="11">
        <v>748.6</v>
      </c>
      <c r="CS40" s="11">
        <v>244.416</v>
      </c>
      <c r="CT40" s="44">
        <v>0</v>
      </c>
      <c r="CU40" s="44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2">
        <f t="shared" si="7"/>
        <v>31777.3</v>
      </c>
      <c r="DH40" s="12">
        <f t="shared" si="7"/>
        <v>23672.975</v>
      </c>
      <c r="DI40" s="12">
        <f t="shared" si="8"/>
        <v>17622.54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2">
        <f t="shared" si="9"/>
        <v>0</v>
      </c>
      <c r="ED40" s="12">
        <f t="shared" si="31"/>
        <v>0</v>
      </c>
      <c r="EE40" s="12">
        <f t="shared" si="10"/>
        <v>0</v>
      </c>
    </row>
    <row r="41" spans="1:135" s="16" customFormat="1" ht="20.25" customHeight="1">
      <c r="A41" s="23">
        <v>32</v>
      </c>
      <c r="B41" s="48" t="s">
        <v>87</v>
      </c>
      <c r="C41" s="11">
        <v>36.106</v>
      </c>
      <c r="D41" s="46">
        <v>3.709</v>
      </c>
      <c r="E41" s="30">
        <f t="shared" si="11"/>
        <v>36188.299999999996</v>
      </c>
      <c r="F41" s="39">
        <f t="shared" si="12"/>
        <v>26724.949999999997</v>
      </c>
      <c r="G41" s="12">
        <f t="shared" si="0"/>
        <v>18310.769</v>
      </c>
      <c r="H41" s="12">
        <f t="shared" si="13"/>
        <v>68.51563426685551</v>
      </c>
      <c r="I41" s="12">
        <f t="shared" si="14"/>
        <v>50.598588494071294</v>
      </c>
      <c r="J41" s="12">
        <f t="shared" si="1"/>
        <v>13212.5</v>
      </c>
      <c r="K41" s="12">
        <f t="shared" si="1"/>
        <v>9493.1</v>
      </c>
      <c r="L41" s="12">
        <f t="shared" si="2"/>
        <v>4908.269</v>
      </c>
      <c r="M41" s="12">
        <f t="shared" si="15"/>
        <v>51.70354257302673</v>
      </c>
      <c r="N41" s="12">
        <f t="shared" si="16"/>
        <v>37.14867738883633</v>
      </c>
      <c r="O41" s="12">
        <f t="shared" si="3"/>
        <v>4547.7</v>
      </c>
      <c r="P41" s="12">
        <f t="shared" si="3"/>
        <v>3203.1</v>
      </c>
      <c r="Q41" s="12">
        <f t="shared" si="4"/>
        <v>1625.212</v>
      </c>
      <c r="R41" s="12">
        <f t="shared" si="17"/>
        <v>50.73872186319504</v>
      </c>
      <c r="S41" s="11">
        <f t="shared" si="18"/>
        <v>35.737009917100956</v>
      </c>
      <c r="T41" s="44">
        <v>4.2</v>
      </c>
      <c r="U41" s="44">
        <v>3.1</v>
      </c>
      <c r="V41" s="12">
        <v>4.212</v>
      </c>
      <c r="W41" s="12">
        <f t="shared" si="19"/>
        <v>135.8709677419355</v>
      </c>
      <c r="X41" s="11">
        <f t="shared" si="20"/>
        <v>100.28571428571426</v>
      </c>
      <c r="Y41" s="44">
        <v>3638.6</v>
      </c>
      <c r="Z41" s="44">
        <v>2700</v>
      </c>
      <c r="AA41" s="12">
        <v>1486.561</v>
      </c>
      <c r="AB41" s="12">
        <f t="shared" si="21"/>
        <v>55.05781481481481</v>
      </c>
      <c r="AC41" s="11">
        <f t="shared" si="22"/>
        <v>40.85530148958391</v>
      </c>
      <c r="AD41" s="44">
        <v>4543.5</v>
      </c>
      <c r="AE41" s="44">
        <v>3200</v>
      </c>
      <c r="AF41" s="12">
        <v>1621</v>
      </c>
      <c r="AG41" s="12">
        <f t="shared" si="23"/>
        <v>50.65625</v>
      </c>
      <c r="AH41" s="11">
        <f t="shared" si="24"/>
        <v>35.6773412567404</v>
      </c>
      <c r="AI41" s="44">
        <v>60</v>
      </c>
      <c r="AJ41" s="44">
        <v>45</v>
      </c>
      <c r="AK41" s="12">
        <v>105.496</v>
      </c>
      <c r="AL41" s="12">
        <f t="shared" si="25"/>
        <v>234.43555555555554</v>
      </c>
      <c r="AM41" s="11">
        <f t="shared" si="26"/>
        <v>175.82666666666665</v>
      </c>
      <c r="AN41" s="13">
        <v>0</v>
      </c>
      <c r="AO41" s="13">
        <v>0</v>
      </c>
      <c r="AP41" s="12">
        <v>0</v>
      </c>
      <c r="AQ41" s="12" t="e">
        <f t="shared" si="27"/>
        <v>#DIV/0!</v>
      </c>
      <c r="AR41" s="11" t="e">
        <f t="shared" si="28"/>
        <v>#DIV/0!</v>
      </c>
      <c r="AS41" s="13">
        <v>0</v>
      </c>
      <c r="AT41" s="13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22975.8</v>
      </c>
      <c r="AZ41" s="11">
        <v>17231.85</v>
      </c>
      <c r="BA41" s="11">
        <v>13402.5</v>
      </c>
      <c r="BB41" s="14">
        <v>0</v>
      </c>
      <c r="BC41" s="14">
        <v>0</v>
      </c>
      <c r="BD41" s="14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2">
        <f t="shared" si="5"/>
        <v>2746.2</v>
      </c>
      <c r="BO41" s="12">
        <f t="shared" si="5"/>
        <v>2060</v>
      </c>
      <c r="BP41" s="12">
        <f t="shared" si="6"/>
        <v>1091</v>
      </c>
      <c r="BQ41" s="12">
        <f t="shared" si="29"/>
        <v>52.96116504854369</v>
      </c>
      <c r="BR41" s="11">
        <f t="shared" si="30"/>
        <v>39.72762362537325</v>
      </c>
      <c r="BS41" s="44">
        <v>2746.2</v>
      </c>
      <c r="BT41" s="44">
        <v>2060</v>
      </c>
      <c r="BU41" s="12">
        <v>1091</v>
      </c>
      <c r="BV41" s="11">
        <v>0</v>
      </c>
      <c r="BW41" s="11">
        <v>0</v>
      </c>
      <c r="BX41" s="12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44">
        <v>2220</v>
      </c>
      <c r="CO41" s="44">
        <v>1485</v>
      </c>
      <c r="CP41" s="11">
        <v>600</v>
      </c>
      <c r="CQ41" s="11">
        <v>780</v>
      </c>
      <c r="CR41" s="11">
        <v>585</v>
      </c>
      <c r="CS41" s="11">
        <v>0</v>
      </c>
      <c r="CT41" s="44">
        <v>0</v>
      </c>
      <c r="CU41" s="44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2">
        <f t="shared" si="7"/>
        <v>36188.299999999996</v>
      </c>
      <c r="DH41" s="12">
        <f t="shared" si="7"/>
        <v>26724.949999999997</v>
      </c>
      <c r="DI41" s="12">
        <f t="shared" si="8"/>
        <v>18310.769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2">
        <f t="shared" si="9"/>
        <v>0</v>
      </c>
      <c r="ED41" s="12">
        <f t="shared" si="31"/>
        <v>0</v>
      </c>
      <c r="EE41" s="12">
        <f t="shared" si="10"/>
        <v>0</v>
      </c>
    </row>
    <row r="42" spans="1:135" s="16" customFormat="1" ht="20.25" customHeight="1">
      <c r="A42" s="23">
        <v>33</v>
      </c>
      <c r="B42" s="48" t="s">
        <v>88</v>
      </c>
      <c r="C42" s="11">
        <v>1299.7431</v>
      </c>
      <c r="D42" s="46">
        <v>5357.5908</v>
      </c>
      <c r="E42" s="30">
        <f t="shared" si="11"/>
        <v>43164</v>
      </c>
      <c r="F42" s="39">
        <f t="shared" si="12"/>
        <v>30407.225000000002</v>
      </c>
      <c r="G42" s="12">
        <f aca="true" t="shared" si="32" ref="G42:G51">DI42+EE42-EA42</f>
        <v>23382.562399999995</v>
      </c>
      <c r="H42" s="12">
        <f t="shared" si="13"/>
        <v>76.89804775016462</v>
      </c>
      <c r="I42" s="12">
        <f t="shared" si="14"/>
        <v>54.171444722453884</v>
      </c>
      <c r="J42" s="12">
        <f aca="true" t="shared" si="33" ref="J42:K51">T42+Y42+AD42+AI42+AN42+AS42+BK42+BS42+BV42+BY42+CB42+CE42+CK42+CN42+CT42+CW42+DC42</f>
        <v>8017.700000000001</v>
      </c>
      <c r="K42" s="12">
        <f t="shared" si="33"/>
        <v>4047.5</v>
      </c>
      <c r="L42" s="12">
        <f aca="true" t="shared" si="34" ref="L42:L51">V42+AA42+AF42+AK42+AP42+AU42+BM42+BU42+BX42+CA42+CD42+CG42+CM42+CP42+CV42+CY42+DE42</f>
        <v>2880.5624000000003</v>
      </c>
      <c r="M42" s="12">
        <f t="shared" si="15"/>
        <v>71.16892896849907</v>
      </c>
      <c r="N42" s="12">
        <f t="shared" si="16"/>
        <v>35.92754031704853</v>
      </c>
      <c r="O42" s="12">
        <f aca="true" t="shared" si="35" ref="O42:P51">T42+AD42</f>
        <v>3704.4</v>
      </c>
      <c r="P42" s="12">
        <f t="shared" si="35"/>
        <v>1349.8</v>
      </c>
      <c r="Q42" s="12">
        <f aca="true" t="shared" si="36" ref="Q42:Q51">V42+AF42</f>
        <v>1395.9814</v>
      </c>
      <c r="R42" s="12">
        <f t="shared" si="17"/>
        <v>103.42135131130536</v>
      </c>
      <c r="S42" s="11">
        <f t="shared" si="18"/>
        <v>37.68441313033149</v>
      </c>
      <c r="T42" s="44">
        <v>0</v>
      </c>
      <c r="U42" s="44">
        <v>0</v>
      </c>
      <c r="V42" s="12">
        <v>0</v>
      </c>
      <c r="W42" s="12" t="e">
        <f t="shared" si="19"/>
        <v>#DIV/0!</v>
      </c>
      <c r="X42" s="11" t="e">
        <f t="shared" si="20"/>
        <v>#DIV/0!</v>
      </c>
      <c r="Y42" s="44">
        <v>2600.2</v>
      </c>
      <c r="Z42" s="44">
        <v>1450.2</v>
      </c>
      <c r="AA42" s="12">
        <v>840.9872</v>
      </c>
      <c r="AB42" s="12">
        <f t="shared" si="21"/>
        <v>57.99111846641842</v>
      </c>
      <c r="AC42" s="11">
        <f t="shared" si="22"/>
        <v>32.34317360203062</v>
      </c>
      <c r="AD42" s="44">
        <v>3704.4</v>
      </c>
      <c r="AE42" s="44">
        <v>1349.8</v>
      </c>
      <c r="AF42" s="12">
        <v>1395.9814</v>
      </c>
      <c r="AG42" s="12">
        <f t="shared" si="23"/>
        <v>103.42135131130536</v>
      </c>
      <c r="AH42" s="11">
        <f t="shared" si="24"/>
        <v>37.68441313033149</v>
      </c>
      <c r="AI42" s="44">
        <v>98</v>
      </c>
      <c r="AJ42" s="44">
        <v>75</v>
      </c>
      <c r="AK42" s="12">
        <v>50.42</v>
      </c>
      <c r="AL42" s="12">
        <f t="shared" si="25"/>
        <v>67.22666666666667</v>
      </c>
      <c r="AM42" s="11">
        <f t="shared" si="26"/>
        <v>51.44897959183674</v>
      </c>
      <c r="AN42" s="13">
        <v>0</v>
      </c>
      <c r="AO42" s="13">
        <v>0</v>
      </c>
      <c r="AP42" s="12">
        <v>0</v>
      </c>
      <c r="AQ42" s="12" t="e">
        <f t="shared" si="27"/>
        <v>#DIV/0!</v>
      </c>
      <c r="AR42" s="11" t="e">
        <f t="shared" si="28"/>
        <v>#DIV/0!</v>
      </c>
      <c r="AS42" s="13">
        <v>0</v>
      </c>
      <c r="AT42" s="13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35146.3</v>
      </c>
      <c r="AZ42" s="11">
        <v>26359.725000000002</v>
      </c>
      <c r="BA42" s="11">
        <v>20502</v>
      </c>
      <c r="BB42" s="14">
        <v>0</v>
      </c>
      <c r="BC42" s="14">
        <v>0</v>
      </c>
      <c r="BD42" s="14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2">
        <f aca="true" t="shared" si="37" ref="BN42:BO51">BS42+BV42+BY42+CB42</f>
        <v>785.1</v>
      </c>
      <c r="BO42" s="12">
        <f t="shared" si="37"/>
        <v>550</v>
      </c>
      <c r="BP42" s="12">
        <f aca="true" t="shared" si="38" ref="BP42:BP51">BU42+BX42+CA42+CD42</f>
        <v>257.26</v>
      </c>
      <c r="BQ42" s="12">
        <f t="shared" si="29"/>
        <v>46.77454545454545</v>
      </c>
      <c r="BR42" s="11">
        <f t="shared" si="30"/>
        <v>32.76780028021908</v>
      </c>
      <c r="BS42" s="44">
        <v>785.1</v>
      </c>
      <c r="BT42" s="44">
        <v>550</v>
      </c>
      <c r="BU42" s="12">
        <v>257.26</v>
      </c>
      <c r="BV42" s="11">
        <v>0</v>
      </c>
      <c r="BW42" s="11">
        <v>0</v>
      </c>
      <c r="BX42" s="12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44">
        <v>830</v>
      </c>
      <c r="CO42" s="44">
        <v>622.5</v>
      </c>
      <c r="CP42" s="11">
        <v>335.9138</v>
      </c>
      <c r="CQ42" s="11">
        <v>830</v>
      </c>
      <c r="CR42" s="11">
        <v>622.5</v>
      </c>
      <c r="CS42" s="11">
        <v>190.39</v>
      </c>
      <c r="CT42" s="44">
        <v>0</v>
      </c>
      <c r="CU42" s="44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2">
        <f aca="true" t="shared" si="39" ref="DG42:DH51">T42+Y42+AD42+AI42+AN42+AS42+AV42+AY42+BB42+BE42+BH42+BK42+BS42+BV42+BY42+CB42+CE42+CH42+CK42+CN42+CT42+CW42+CZ42+DC42</f>
        <v>43164</v>
      </c>
      <c r="DH42" s="12">
        <f t="shared" si="39"/>
        <v>30407.225000000002</v>
      </c>
      <c r="DI42" s="12">
        <f aca="true" t="shared" si="40" ref="DI42:DI51">V42+AA42+AF42+AK42+AP42+AU42+AX42+BA42+BD42+BG42+BJ42+BM42+BU42+BX42+CA42+CD42+CG42+CJ42+CM42+CP42+CV42+CY42+DB42+DE42+DF42</f>
        <v>23382.562399999995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2">
        <f aca="true" t="shared" si="41" ref="EC42:EC51">DJ42+DM42+DP42+DS42+DV42+DY42</f>
        <v>0</v>
      </c>
      <c r="ED42" s="12">
        <f t="shared" si="31"/>
        <v>0</v>
      </c>
      <c r="EE42" s="12">
        <f t="shared" si="10"/>
        <v>0</v>
      </c>
    </row>
    <row r="43" spans="1:135" s="16" customFormat="1" ht="20.25" customHeight="1">
      <c r="A43" s="23">
        <v>34</v>
      </c>
      <c r="B43" s="48" t="s">
        <v>89</v>
      </c>
      <c r="C43" s="11">
        <v>4.42</v>
      </c>
      <c r="D43" s="46">
        <v>0.946</v>
      </c>
      <c r="E43" s="30">
        <f t="shared" si="11"/>
        <v>20376.5</v>
      </c>
      <c r="F43" s="39">
        <f t="shared" si="12"/>
        <v>14907.375</v>
      </c>
      <c r="G43" s="12">
        <f t="shared" si="32"/>
        <v>9423.25</v>
      </c>
      <c r="H43" s="12">
        <f t="shared" si="13"/>
        <v>63.21200077143024</v>
      </c>
      <c r="I43" s="12">
        <f t="shared" si="14"/>
        <v>46.245675165018525</v>
      </c>
      <c r="J43" s="12">
        <f t="shared" si="33"/>
        <v>6142</v>
      </c>
      <c r="K43" s="12">
        <f t="shared" si="33"/>
        <v>4231.5</v>
      </c>
      <c r="L43" s="12">
        <f t="shared" si="34"/>
        <v>1119.75</v>
      </c>
      <c r="M43" s="12">
        <f t="shared" si="15"/>
        <v>26.462247429989365</v>
      </c>
      <c r="N43" s="12">
        <f t="shared" si="16"/>
        <v>18.231032237056333</v>
      </c>
      <c r="O43" s="12">
        <f t="shared" si="35"/>
        <v>2100</v>
      </c>
      <c r="P43" s="12">
        <f t="shared" si="35"/>
        <v>1200</v>
      </c>
      <c r="Q43" s="12">
        <f t="shared" si="36"/>
        <v>654.05</v>
      </c>
      <c r="R43" s="12">
        <f t="shared" si="17"/>
        <v>54.50416666666666</v>
      </c>
      <c r="S43" s="11">
        <f t="shared" si="18"/>
        <v>31.145238095238092</v>
      </c>
      <c r="T43" s="44">
        <v>0</v>
      </c>
      <c r="U43" s="44">
        <v>0</v>
      </c>
      <c r="V43" s="12">
        <v>0</v>
      </c>
      <c r="W43" s="12" t="e">
        <f t="shared" si="19"/>
        <v>#DIV/0!</v>
      </c>
      <c r="X43" s="11" t="e">
        <f t="shared" si="20"/>
        <v>#DIV/0!</v>
      </c>
      <c r="Y43" s="44">
        <v>2000</v>
      </c>
      <c r="Z43" s="44">
        <v>1500</v>
      </c>
      <c r="AA43" s="12">
        <v>344.7</v>
      </c>
      <c r="AB43" s="12">
        <f t="shared" si="21"/>
        <v>22.98</v>
      </c>
      <c r="AC43" s="11">
        <f t="shared" si="22"/>
        <v>17.235</v>
      </c>
      <c r="AD43" s="44">
        <v>2100</v>
      </c>
      <c r="AE43" s="44">
        <v>1200</v>
      </c>
      <c r="AF43" s="12">
        <v>654.05</v>
      </c>
      <c r="AG43" s="12">
        <f t="shared" si="23"/>
        <v>54.50416666666666</v>
      </c>
      <c r="AH43" s="11">
        <f t="shared" si="24"/>
        <v>31.145238095238092</v>
      </c>
      <c r="AI43" s="44">
        <v>48</v>
      </c>
      <c r="AJ43" s="44">
        <v>36</v>
      </c>
      <c r="AK43" s="12">
        <v>0</v>
      </c>
      <c r="AL43" s="12">
        <f t="shared" si="25"/>
        <v>0</v>
      </c>
      <c r="AM43" s="11">
        <f t="shared" si="26"/>
        <v>0</v>
      </c>
      <c r="AN43" s="13">
        <v>0</v>
      </c>
      <c r="AO43" s="13">
        <v>0</v>
      </c>
      <c r="AP43" s="12">
        <v>0</v>
      </c>
      <c r="AQ43" s="12" t="e">
        <f t="shared" si="27"/>
        <v>#DIV/0!</v>
      </c>
      <c r="AR43" s="11" t="e">
        <f t="shared" si="28"/>
        <v>#DIV/0!</v>
      </c>
      <c r="AS43" s="13">
        <v>0</v>
      </c>
      <c r="AT43" s="13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14234.5</v>
      </c>
      <c r="AZ43" s="11">
        <v>10675.875</v>
      </c>
      <c r="BA43" s="11">
        <v>8303.5</v>
      </c>
      <c r="BB43" s="14">
        <v>0</v>
      </c>
      <c r="BC43" s="14">
        <v>0</v>
      </c>
      <c r="BD43" s="14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2">
        <f t="shared" si="37"/>
        <v>1394</v>
      </c>
      <c r="BO43" s="12">
        <f t="shared" si="37"/>
        <v>1045.5</v>
      </c>
      <c r="BP43" s="12">
        <f t="shared" si="38"/>
        <v>121</v>
      </c>
      <c r="BQ43" s="12">
        <f t="shared" si="29"/>
        <v>11.573409851745577</v>
      </c>
      <c r="BR43" s="11">
        <f t="shared" si="30"/>
        <v>8.680057388809184</v>
      </c>
      <c r="BS43" s="44">
        <v>1394</v>
      </c>
      <c r="BT43" s="44">
        <v>1045.5</v>
      </c>
      <c r="BU43" s="12">
        <v>121</v>
      </c>
      <c r="BV43" s="11">
        <v>0</v>
      </c>
      <c r="BW43" s="11">
        <v>0</v>
      </c>
      <c r="BX43" s="12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44">
        <v>600</v>
      </c>
      <c r="CO43" s="44">
        <v>450</v>
      </c>
      <c r="CP43" s="11">
        <v>0</v>
      </c>
      <c r="CQ43" s="11">
        <v>600</v>
      </c>
      <c r="CR43" s="11">
        <v>450</v>
      </c>
      <c r="CS43" s="11">
        <v>0</v>
      </c>
      <c r="CT43" s="44">
        <v>0</v>
      </c>
      <c r="CU43" s="44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2">
        <f t="shared" si="39"/>
        <v>20376.5</v>
      </c>
      <c r="DH43" s="12">
        <f t="shared" si="39"/>
        <v>14907.375</v>
      </c>
      <c r="DI43" s="12">
        <f t="shared" si="40"/>
        <v>9423.25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2">
        <f t="shared" si="41"/>
        <v>0</v>
      </c>
      <c r="ED43" s="12">
        <f t="shared" si="31"/>
        <v>0</v>
      </c>
      <c r="EE43" s="12">
        <f t="shared" si="10"/>
        <v>0</v>
      </c>
    </row>
    <row r="44" spans="1:135" s="16" customFormat="1" ht="20.25" customHeight="1">
      <c r="A44" s="23">
        <v>35</v>
      </c>
      <c r="B44" s="48" t="s">
        <v>90</v>
      </c>
      <c r="C44" s="11">
        <v>0.278</v>
      </c>
      <c r="D44" s="46">
        <v>2107.8656</v>
      </c>
      <c r="E44" s="30">
        <f t="shared" si="11"/>
        <v>10960.699999999999</v>
      </c>
      <c r="F44" s="39">
        <f t="shared" si="12"/>
        <v>7828.375</v>
      </c>
      <c r="G44" s="12">
        <f t="shared" si="32"/>
        <v>5538.9</v>
      </c>
      <c r="H44" s="12">
        <f t="shared" si="13"/>
        <v>70.75414757213342</v>
      </c>
      <c r="I44" s="12">
        <f t="shared" si="14"/>
        <v>50.53418121105404</v>
      </c>
      <c r="J44" s="12">
        <f t="shared" si="33"/>
        <v>4752.2</v>
      </c>
      <c r="K44" s="12">
        <f t="shared" si="33"/>
        <v>3172</v>
      </c>
      <c r="L44" s="12">
        <f t="shared" si="34"/>
        <v>1917.3000000000002</v>
      </c>
      <c r="M44" s="12">
        <f t="shared" si="15"/>
        <v>60.444514501891554</v>
      </c>
      <c r="N44" s="12">
        <f t="shared" si="16"/>
        <v>40.34552417827533</v>
      </c>
      <c r="O44" s="12">
        <f t="shared" si="35"/>
        <v>883.4</v>
      </c>
      <c r="P44" s="12">
        <f t="shared" si="35"/>
        <v>500</v>
      </c>
      <c r="Q44" s="12">
        <f t="shared" si="36"/>
        <v>367.9</v>
      </c>
      <c r="R44" s="12">
        <f t="shared" si="17"/>
        <v>73.58</v>
      </c>
      <c r="S44" s="11">
        <f t="shared" si="18"/>
        <v>41.645913515961055</v>
      </c>
      <c r="T44" s="44">
        <v>0.6</v>
      </c>
      <c r="U44" s="44">
        <v>0</v>
      </c>
      <c r="V44" s="12">
        <v>0</v>
      </c>
      <c r="W44" s="12" t="e">
        <f t="shared" si="19"/>
        <v>#DIV/0!</v>
      </c>
      <c r="X44" s="11">
        <f t="shared" si="20"/>
        <v>0</v>
      </c>
      <c r="Y44" s="44">
        <v>2040</v>
      </c>
      <c r="Z44" s="44">
        <v>1300</v>
      </c>
      <c r="AA44" s="12">
        <v>912</v>
      </c>
      <c r="AB44" s="12">
        <f t="shared" si="21"/>
        <v>70.15384615384616</v>
      </c>
      <c r="AC44" s="11">
        <f t="shared" si="22"/>
        <v>44.70588235294118</v>
      </c>
      <c r="AD44" s="44">
        <v>882.8</v>
      </c>
      <c r="AE44" s="44">
        <v>500</v>
      </c>
      <c r="AF44" s="12">
        <v>367.9</v>
      </c>
      <c r="AG44" s="12">
        <f t="shared" si="23"/>
        <v>73.58</v>
      </c>
      <c r="AH44" s="11">
        <f t="shared" si="24"/>
        <v>41.674218396012684</v>
      </c>
      <c r="AI44" s="44">
        <v>40</v>
      </c>
      <c r="AJ44" s="44">
        <v>30</v>
      </c>
      <c r="AK44" s="12">
        <v>0</v>
      </c>
      <c r="AL44" s="12">
        <f t="shared" si="25"/>
        <v>0</v>
      </c>
      <c r="AM44" s="11">
        <f t="shared" si="26"/>
        <v>0</v>
      </c>
      <c r="AN44" s="13">
        <v>0</v>
      </c>
      <c r="AO44" s="13">
        <v>0</v>
      </c>
      <c r="AP44" s="12">
        <v>0</v>
      </c>
      <c r="AQ44" s="12" t="e">
        <f t="shared" si="27"/>
        <v>#DIV/0!</v>
      </c>
      <c r="AR44" s="11" t="e">
        <f t="shared" si="28"/>
        <v>#DIV/0!</v>
      </c>
      <c r="AS44" s="13">
        <v>0</v>
      </c>
      <c r="AT44" s="13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6208.5</v>
      </c>
      <c r="AZ44" s="11">
        <v>4656.375</v>
      </c>
      <c r="BA44" s="11">
        <v>3621.6</v>
      </c>
      <c r="BB44" s="14">
        <v>0</v>
      </c>
      <c r="BC44" s="14">
        <v>0</v>
      </c>
      <c r="BD44" s="14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2">
        <f t="shared" si="37"/>
        <v>1588.8</v>
      </c>
      <c r="BO44" s="12">
        <f t="shared" si="37"/>
        <v>1192</v>
      </c>
      <c r="BP44" s="12">
        <f t="shared" si="38"/>
        <v>537.4</v>
      </c>
      <c r="BQ44" s="12">
        <f t="shared" si="29"/>
        <v>45.08389261744966</v>
      </c>
      <c r="BR44" s="11">
        <f t="shared" si="30"/>
        <v>33.824269889224574</v>
      </c>
      <c r="BS44" s="44">
        <v>1588.8</v>
      </c>
      <c r="BT44" s="44">
        <v>1192</v>
      </c>
      <c r="BU44" s="12">
        <v>537.4</v>
      </c>
      <c r="BV44" s="11">
        <v>0</v>
      </c>
      <c r="BW44" s="11">
        <v>0</v>
      </c>
      <c r="BX44" s="12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44">
        <v>200</v>
      </c>
      <c r="CO44" s="44">
        <v>150</v>
      </c>
      <c r="CP44" s="11">
        <v>100</v>
      </c>
      <c r="CQ44" s="11">
        <v>180</v>
      </c>
      <c r="CR44" s="11">
        <v>135</v>
      </c>
      <c r="CS44" s="11">
        <v>0</v>
      </c>
      <c r="CT44" s="44">
        <v>0</v>
      </c>
      <c r="CU44" s="44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2">
        <f t="shared" si="39"/>
        <v>10960.699999999999</v>
      </c>
      <c r="DH44" s="12">
        <f t="shared" si="39"/>
        <v>7828.375</v>
      </c>
      <c r="DI44" s="12">
        <f t="shared" si="40"/>
        <v>5538.9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2">
        <f t="shared" si="41"/>
        <v>0</v>
      </c>
      <c r="ED44" s="12">
        <f t="shared" si="31"/>
        <v>0</v>
      </c>
      <c r="EE44" s="12">
        <f t="shared" si="10"/>
        <v>0</v>
      </c>
    </row>
    <row r="45" spans="1:135" s="16" customFormat="1" ht="20.25" customHeight="1">
      <c r="A45" s="23">
        <v>36</v>
      </c>
      <c r="B45" s="49" t="s">
        <v>91</v>
      </c>
      <c r="C45" s="11">
        <v>238.7774</v>
      </c>
      <c r="D45" s="46">
        <v>10616.6371</v>
      </c>
      <c r="E45" s="30">
        <f t="shared" si="11"/>
        <v>80103.3</v>
      </c>
      <c r="F45" s="39">
        <f t="shared" si="12"/>
        <v>57337.7</v>
      </c>
      <c r="G45" s="12">
        <f t="shared" si="32"/>
        <v>43649.832</v>
      </c>
      <c r="H45" s="12">
        <f t="shared" si="13"/>
        <v>76.1276298142409</v>
      </c>
      <c r="I45" s="12">
        <f t="shared" si="14"/>
        <v>54.49192729887533</v>
      </c>
      <c r="J45" s="12">
        <f t="shared" si="33"/>
        <v>20299.7</v>
      </c>
      <c r="K45" s="12">
        <f t="shared" si="33"/>
        <v>12485</v>
      </c>
      <c r="L45" s="12">
        <f t="shared" si="34"/>
        <v>10047.216</v>
      </c>
      <c r="M45" s="12">
        <f t="shared" si="15"/>
        <v>80.47429715658791</v>
      </c>
      <c r="N45" s="12">
        <f t="shared" si="16"/>
        <v>49.49440632127568</v>
      </c>
      <c r="O45" s="12">
        <f t="shared" si="35"/>
        <v>8989.900000000001</v>
      </c>
      <c r="P45" s="12">
        <f t="shared" si="35"/>
        <v>4739</v>
      </c>
      <c r="Q45" s="12">
        <f t="shared" si="36"/>
        <v>4550.966</v>
      </c>
      <c r="R45" s="12">
        <f t="shared" si="17"/>
        <v>96.03220088626293</v>
      </c>
      <c r="S45" s="11">
        <f t="shared" si="18"/>
        <v>50.62309925583154</v>
      </c>
      <c r="T45" s="44">
        <v>11.7</v>
      </c>
      <c r="U45" s="44">
        <v>9</v>
      </c>
      <c r="V45" s="12">
        <v>5.322</v>
      </c>
      <c r="W45" s="12">
        <f t="shared" si="19"/>
        <v>59.13333333333334</v>
      </c>
      <c r="X45" s="11">
        <f t="shared" si="20"/>
        <v>45.48717948717949</v>
      </c>
      <c r="Y45" s="44">
        <v>4962.3</v>
      </c>
      <c r="Z45" s="44">
        <v>3200</v>
      </c>
      <c r="AA45" s="12">
        <v>2135.25</v>
      </c>
      <c r="AB45" s="12">
        <f t="shared" si="21"/>
        <v>66.7265625</v>
      </c>
      <c r="AC45" s="11">
        <f t="shared" si="22"/>
        <v>43.029441992624385</v>
      </c>
      <c r="AD45" s="44">
        <v>8978.2</v>
      </c>
      <c r="AE45" s="44">
        <v>4730</v>
      </c>
      <c r="AF45" s="12">
        <v>4545.644</v>
      </c>
      <c r="AG45" s="12">
        <f t="shared" si="23"/>
        <v>96.10241014799155</v>
      </c>
      <c r="AH45" s="11">
        <f t="shared" si="24"/>
        <v>50.62979216323985</v>
      </c>
      <c r="AI45" s="44">
        <v>773</v>
      </c>
      <c r="AJ45" s="44">
        <v>583</v>
      </c>
      <c r="AK45" s="12">
        <v>435</v>
      </c>
      <c r="AL45" s="12">
        <f t="shared" si="25"/>
        <v>74.61406518010291</v>
      </c>
      <c r="AM45" s="11">
        <f t="shared" si="26"/>
        <v>56.27425614489003</v>
      </c>
      <c r="AN45" s="13">
        <v>0</v>
      </c>
      <c r="AO45" s="13">
        <v>0</v>
      </c>
      <c r="AP45" s="12">
        <v>0</v>
      </c>
      <c r="AQ45" s="12" t="e">
        <f t="shared" si="27"/>
        <v>#DIV/0!</v>
      </c>
      <c r="AR45" s="11" t="e">
        <f t="shared" si="28"/>
        <v>#DIV/0!</v>
      </c>
      <c r="AS45" s="13">
        <v>0</v>
      </c>
      <c r="AT45" s="13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59803.6</v>
      </c>
      <c r="AZ45" s="11">
        <v>44852.7</v>
      </c>
      <c r="BA45" s="11">
        <v>34885.5</v>
      </c>
      <c r="BB45" s="14">
        <v>0</v>
      </c>
      <c r="BC45" s="14">
        <v>0</v>
      </c>
      <c r="BD45" s="14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2">
        <f t="shared" si="37"/>
        <v>1882.5</v>
      </c>
      <c r="BO45" s="12">
        <f t="shared" si="37"/>
        <v>1410</v>
      </c>
      <c r="BP45" s="12">
        <f t="shared" si="38"/>
        <v>970</v>
      </c>
      <c r="BQ45" s="12">
        <f t="shared" si="29"/>
        <v>68.79432624113475</v>
      </c>
      <c r="BR45" s="11">
        <f t="shared" si="30"/>
        <v>51.527224435590966</v>
      </c>
      <c r="BS45" s="44">
        <v>1882.5</v>
      </c>
      <c r="BT45" s="44">
        <v>1410</v>
      </c>
      <c r="BU45" s="12">
        <v>970</v>
      </c>
      <c r="BV45" s="11">
        <v>0</v>
      </c>
      <c r="BW45" s="11">
        <v>0</v>
      </c>
      <c r="BX45" s="12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44">
        <v>3692</v>
      </c>
      <c r="CO45" s="44">
        <v>2553</v>
      </c>
      <c r="CP45" s="11">
        <v>1956</v>
      </c>
      <c r="CQ45" s="11">
        <v>1100</v>
      </c>
      <c r="CR45" s="11">
        <v>825</v>
      </c>
      <c r="CS45" s="11">
        <v>642</v>
      </c>
      <c r="CT45" s="44">
        <v>0</v>
      </c>
      <c r="CU45" s="44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-1282.884</v>
      </c>
      <c r="DG45" s="12">
        <f t="shared" si="39"/>
        <v>80103.3</v>
      </c>
      <c r="DH45" s="12">
        <f t="shared" si="39"/>
        <v>57337.7</v>
      </c>
      <c r="DI45" s="12">
        <f t="shared" si="40"/>
        <v>43649.832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3000</v>
      </c>
      <c r="DZ45" s="11">
        <v>3000</v>
      </c>
      <c r="EA45" s="11">
        <v>3000</v>
      </c>
      <c r="EB45" s="11">
        <v>0</v>
      </c>
      <c r="EC45" s="12">
        <f t="shared" si="41"/>
        <v>3000</v>
      </c>
      <c r="ED45" s="12">
        <f t="shared" si="31"/>
        <v>3000</v>
      </c>
      <c r="EE45" s="12">
        <f t="shared" si="10"/>
        <v>3000</v>
      </c>
    </row>
    <row r="46" spans="1:135" s="16" customFormat="1" ht="20.25" customHeight="1">
      <c r="A46" s="23">
        <v>37</v>
      </c>
      <c r="B46" s="50" t="s">
        <v>92</v>
      </c>
      <c r="C46" s="11">
        <v>0.827</v>
      </c>
      <c r="D46" s="46">
        <v>501.8956</v>
      </c>
      <c r="E46" s="30">
        <f t="shared" si="11"/>
        <v>73031.1</v>
      </c>
      <c r="F46" s="39">
        <f t="shared" si="12"/>
        <v>52483.725000000006</v>
      </c>
      <c r="G46" s="12">
        <f t="shared" si="32"/>
        <v>39308.945</v>
      </c>
      <c r="H46" s="12">
        <f t="shared" si="13"/>
        <v>74.89739914611624</v>
      </c>
      <c r="I46" s="12">
        <f t="shared" si="14"/>
        <v>53.82493896435901</v>
      </c>
      <c r="J46" s="12">
        <f t="shared" si="33"/>
        <v>11856.8</v>
      </c>
      <c r="K46" s="12">
        <f t="shared" si="33"/>
        <v>6603</v>
      </c>
      <c r="L46" s="12">
        <f t="shared" si="34"/>
        <v>3623.745</v>
      </c>
      <c r="M46" s="12">
        <f t="shared" si="15"/>
        <v>54.88028169014084</v>
      </c>
      <c r="N46" s="12">
        <f t="shared" si="16"/>
        <v>30.56258855677755</v>
      </c>
      <c r="O46" s="12">
        <f t="shared" si="35"/>
        <v>5304</v>
      </c>
      <c r="P46" s="12">
        <f t="shared" si="35"/>
        <v>2203</v>
      </c>
      <c r="Q46" s="12">
        <f t="shared" si="36"/>
        <v>1850.26</v>
      </c>
      <c r="R46" s="12">
        <f t="shared" si="17"/>
        <v>83.98819791193827</v>
      </c>
      <c r="S46" s="11">
        <f t="shared" si="18"/>
        <v>34.884238310708895</v>
      </c>
      <c r="T46" s="44">
        <v>4</v>
      </c>
      <c r="U46" s="44">
        <v>3</v>
      </c>
      <c r="V46" s="12">
        <v>0</v>
      </c>
      <c r="W46" s="12">
        <f t="shared" si="19"/>
        <v>0</v>
      </c>
      <c r="X46" s="11">
        <f t="shared" si="20"/>
        <v>0</v>
      </c>
      <c r="Y46" s="44">
        <v>2020</v>
      </c>
      <c r="Z46" s="44">
        <v>1400</v>
      </c>
      <c r="AA46" s="12">
        <v>886.715</v>
      </c>
      <c r="AB46" s="12">
        <f t="shared" si="21"/>
        <v>63.33678571428572</v>
      </c>
      <c r="AC46" s="11">
        <f t="shared" si="22"/>
        <v>43.896782178217826</v>
      </c>
      <c r="AD46" s="44">
        <v>5300</v>
      </c>
      <c r="AE46" s="44">
        <v>2200</v>
      </c>
      <c r="AF46" s="12">
        <v>1850.26</v>
      </c>
      <c r="AG46" s="12">
        <f t="shared" si="23"/>
        <v>84.10272727272728</v>
      </c>
      <c r="AH46" s="11">
        <f t="shared" si="24"/>
        <v>34.91056603773585</v>
      </c>
      <c r="AI46" s="44">
        <v>255</v>
      </c>
      <c r="AJ46" s="44">
        <v>192</v>
      </c>
      <c r="AK46" s="12">
        <v>82.27</v>
      </c>
      <c r="AL46" s="12">
        <f t="shared" si="25"/>
        <v>42.84895833333333</v>
      </c>
      <c r="AM46" s="11">
        <f t="shared" si="26"/>
        <v>32.26274509803921</v>
      </c>
      <c r="AN46" s="13">
        <v>0</v>
      </c>
      <c r="AO46" s="13">
        <v>0</v>
      </c>
      <c r="AP46" s="12">
        <v>0</v>
      </c>
      <c r="AQ46" s="12" t="e">
        <f t="shared" si="27"/>
        <v>#DIV/0!</v>
      </c>
      <c r="AR46" s="11" t="e">
        <f t="shared" si="28"/>
        <v>#DIV/0!</v>
      </c>
      <c r="AS46" s="13">
        <v>0</v>
      </c>
      <c r="AT46" s="13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61174.3</v>
      </c>
      <c r="AZ46" s="11">
        <v>45880.725000000006</v>
      </c>
      <c r="BA46" s="11">
        <v>35685.2</v>
      </c>
      <c r="BB46" s="14">
        <v>0</v>
      </c>
      <c r="BC46" s="14">
        <v>0</v>
      </c>
      <c r="BD46" s="14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2">
        <f t="shared" si="37"/>
        <v>1238</v>
      </c>
      <c r="BO46" s="12">
        <f t="shared" si="37"/>
        <v>928</v>
      </c>
      <c r="BP46" s="12">
        <f t="shared" si="38"/>
        <v>352.5</v>
      </c>
      <c r="BQ46" s="12">
        <f t="shared" si="29"/>
        <v>37.984913793103445</v>
      </c>
      <c r="BR46" s="11">
        <f t="shared" si="30"/>
        <v>28.473344103392566</v>
      </c>
      <c r="BS46" s="44">
        <v>783</v>
      </c>
      <c r="BT46" s="44">
        <v>587</v>
      </c>
      <c r="BU46" s="12">
        <v>216.5</v>
      </c>
      <c r="BV46" s="11">
        <v>455</v>
      </c>
      <c r="BW46" s="11">
        <v>341</v>
      </c>
      <c r="BX46" s="12">
        <v>136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44">
        <v>3039.8</v>
      </c>
      <c r="CO46" s="44">
        <v>1880</v>
      </c>
      <c r="CP46" s="11">
        <v>452</v>
      </c>
      <c r="CQ46" s="11">
        <v>1439.8</v>
      </c>
      <c r="CR46" s="11">
        <v>1080</v>
      </c>
      <c r="CS46" s="11">
        <v>60.5</v>
      </c>
      <c r="CT46" s="44">
        <v>0</v>
      </c>
      <c r="CU46" s="44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2">
        <f t="shared" si="39"/>
        <v>73031.1</v>
      </c>
      <c r="DH46" s="12">
        <f t="shared" si="39"/>
        <v>52483.725000000006</v>
      </c>
      <c r="DI46" s="12">
        <f t="shared" si="40"/>
        <v>39308.945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2">
        <f t="shared" si="41"/>
        <v>0</v>
      </c>
      <c r="ED46" s="12">
        <f t="shared" si="31"/>
        <v>0</v>
      </c>
      <c r="EE46" s="12">
        <f t="shared" si="10"/>
        <v>0</v>
      </c>
    </row>
    <row r="47" spans="1:135" s="16" customFormat="1" ht="20.25" customHeight="1">
      <c r="A47" s="23">
        <v>38</v>
      </c>
      <c r="B47" s="47" t="s">
        <v>93</v>
      </c>
      <c r="C47" s="11">
        <v>3366.9596</v>
      </c>
      <c r="D47" s="46">
        <v>67527.2415</v>
      </c>
      <c r="E47" s="30">
        <f t="shared" si="11"/>
        <v>624675.15</v>
      </c>
      <c r="F47" s="39">
        <f t="shared" si="12"/>
        <v>471026.32500000007</v>
      </c>
      <c r="G47" s="12">
        <f t="shared" si="32"/>
        <v>324726.95230000006</v>
      </c>
      <c r="H47" s="12">
        <f t="shared" si="13"/>
        <v>68.94029803960532</v>
      </c>
      <c r="I47" s="12">
        <f t="shared" si="14"/>
        <v>51.98333122423712</v>
      </c>
      <c r="J47" s="12">
        <f t="shared" si="33"/>
        <v>183628.8</v>
      </c>
      <c r="K47" s="12">
        <f t="shared" si="33"/>
        <v>140541.3</v>
      </c>
      <c r="L47" s="12">
        <f t="shared" si="34"/>
        <v>68133.9409</v>
      </c>
      <c r="M47" s="12">
        <f t="shared" si="15"/>
        <v>48.47965750992769</v>
      </c>
      <c r="N47" s="12">
        <f t="shared" si="16"/>
        <v>37.10416933509341</v>
      </c>
      <c r="O47" s="12">
        <f t="shared" si="35"/>
        <v>70440</v>
      </c>
      <c r="P47" s="12">
        <f t="shared" si="35"/>
        <v>57800</v>
      </c>
      <c r="Q47" s="12">
        <f t="shared" si="36"/>
        <v>27909.9326</v>
      </c>
      <c r="R47" s="12">
        <f t="shared" si="17"/>
        <v>48.28708062283737</v>
      </c>
      <c r="S47" s="11">
        <f t="shared" si="18"/>
        <v>39.622277967064164</v>
      </c>
      <c r="T47" s="44">
        <v>3440</v>
      </c>
      <c r="U47" s="44">
        <v>2800</v>
      </c>
      <c r="V47" s="12">
        <v>543.6066</v>
      </c>
      <c r="W47" s="12">
        <f t="shared" si="19"/>
        <v>19.414521428571426</v>
      </c>
      <c r="X47" s="11">
        <f t="shared" si="20"/>
        <v>15.802517441860465</v>
      </c>
      <c r="Y47" s="44">
        <v>60000</v>
      </c>
      <c r="Z47" s="44">
        <v>42000</v>
      </c>
      <c r="AA47" s="12">
        <v>13373.0874</v>
      </c>
      <c r="AB47" s="12">
        <f t="shared" si="21"/>
        <v>31.84068428571429</v>
      </c>
      <c r="AC47" s="11">
        <f t="shared" si="22"/>
        <v>22.288479</v>
      </c>
      <c r="AD47" s="44">
        <v>67000</v>
      </c>
      <c r="AE47" s="44">
        <v>55000</v>
      </c>
      <c r="AF47" s="12">
        <v>27366.326</v>
      </c>
      <c r="AG47" s="12">
        <f t="shared" si="23"/>
        <v>49.75695636363637</v>
      </c>
      <c r="AH47" s="11">
        <f t="shared" si="24"/>
        <v>40.84526268656716</v>
      </c>
      <c r="AI47" s="44">
        <v>5069.8</v>
      </c>
      <c r="AJ47" s="44">
        <v>3814.9</v>
      </c>
      <c r="AK47" s="12">
        <v>3425.6906</v>
      </c>
      <c r="AL47" s="12">
        <f t="shared" si="25"/>
        <v>89.7976513145823</v>
      </c>
      <c r="AM47" s="11">
        <f t="shared" si="26"/>
        <v>67.57052743697976</v>
      </c>
      <c r="AN47" s="13">
        <v>3000</v>
      </c>
      <c r="AO47" s="13">
        <v>1400</v>
      </c>
      <c r="AP47" s="12">
        <v>1716.3</v>
      </c>
      <c r="AQ47" s="12">
        <f t="shared" si="27"/>
        <v>122.59285714285714</v>
      </c>
      <c r="AR47" s="11">
        <f t="shared" si="28"/>
        <v>57.209999999999994</v>
      </c>
      <c r="AS47" s="13">
        <v>0</v>
      </c>
      <c r="AT47" s="13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435649.5</v>
      </c>
      <c r="AZ47" s="11">
        <v>326737.125</v>
      </c>
      <c r="BA47" s="11">
        <v>254129</v>
      </c>
      <c r="BB47" s="14">
        <v>0</v>
      </c>
      <c r="BC47" s="14">
        <v>0</v>
      </c>
      <c r="BD47" s="14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2">
        <f t="shared" si="37"/>
        <v>25021</v>
      </c>
      <c r="BO47" s="12">
        <f t="shared" si="37"/>
        <v>18875</v>
      </c>
      <c r="BP47" s="12">
        <f t="shared" si="38"/>
        <v>12644.772</v>
      </c>
      <c r="BQ47" s="12">
        <f t="shared" si="29"/>
        <v>66.99216953642384</v>
      </c>
      <c r="BR47" s="11">
        <f t="shared" si="30"/>
        <v>50.53663722473123</v>
      </c>
      <c r="BS47" s="44">
        <v>22500</v>
      </c>
      <c r="BT47" s="44">
        <v>16875</v>
      </c>
      <c r="BU47" s="12">
        <v>10298.772</v>
      </c>
      <c r="BV47" s="12">
        <v>0</v>
      </c>
      <c r="BW47" s="12">
        <v>0</v>
      </c>
      <c r="BX47" s="12">
        <v>1139.4</v>
      </c>
      <c r="BY47" s="11">
        <v>0</v>
      </c>
      <c r="BZ47" s="11">
        <v>0</v>
      </c>
      <c r="CA47" s="11">
        <v>0</v>
      </c>
      <c r="CB47" s="44">
        <v>2521</v>
      </c>
      <c r="CC47" s="44">
        <v>2000</v>
      </c>
      <c r="CD47" s="11">
        <v>1206.6</v>
      </c>
      <c r="CE47" s="11">
        <v>0</v>
      </c>
      <c r="CF47" s="11">
        <v>0</v>
      </c>
      <c r="CG47" s="11">
        <v>0</v>
      </c>
      <c r="CH47" s="11">
        <f>5357.1+39.75</f>
        <v>5396.85</v>
      </c>
      <c r="CI47" s="11">
        <v>3747.9</v>
      </c>
      <c r="CJ47" s="11">
        <v>2464.0114</v>
      </c>
      <c r="CK47" s="46">
        <v>200</v>
      </c>
      <c r="CL47" s="11">
        <v>100</v>
      </c>
      <c r="CM47" s="11">
        <v>920.3883</v>
      </c>
      <c r="CN47" s="44">
        <f>18888+600</f>
        <v>19488</v>
      </c>
      <c r="CO47" s="44">
        <v>16271.5</v>
      </c>
      <c r="CP47" s="11">
        <v>7963.77</v>
      </c>
      <c r="CQ47" s="11">
        <v>4000</v>
      </c>
      <c r="CR47" s="11">
        <v>3000</v>
      </c>
      <c r="CS47" s="11">
        <v>1125.26</v>
      </c>
      <c r="CT47" s="44">
        <v>0</v>
      </c>
      <c r="CU47" s="44">
        <v>0</v>
      </c>
      <c r="CV47" s="11">
        <v>0</v>
      </c>
      <c r="CW47" s="11">
        <v>50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360</v>
      </c>
      <c r="DD47" s="11">
        <v>279.9</v>
      </c>
      <c r="DE47" s="11">
        <v>180</v>
      </c>
      <c r="DF47" s="11">
        <v>0</v>
      </c>
      <c r="DG47" s="12">
        <f t="shared" si="39"/>
        <v>624675.15</v>
      </c>
      <c r="DH47" s="12">
        <f t="shared" si="39"/>
        <v>471026.32500000007</v>
      </c>
      <c r="DI47" s="12">
        <f t="shared" si="40"/>
        <v>324726.95230000006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105135</v>
      </c>
      <c r="DZ47" s="11">
        <v>33000</v>
      </c>
      <c r="EA47" s="11">
        <v>33000</v>
      </c>
      <c r="EB47" s="11">
        <v>0</v>
      </c>
      <c r="EC47" s="12">
        <f t="shared" si="41"/>
        <v>105135</v>
      </c>
      <c r="ED47" s="12">
        <f t="shared" si="31"/>
        <v>33000</v>
      </c>
      <c r="EE47" s="12">
        <f t="shared" si="10"/>
        <v>33000</v>
      </c>
    </row>
    <row r="48" spans="1:135" s="16" customFormat="1" ht="20.25" customHeight="1">
      <c r="A48" s="23">
        <v>39</v>
      </c>
      <c r="B48" s="47" t="s">
        <v>94</v>
      </c>
      <c r="C48" s="11">
        <v>6938.3902</v>
      </c>
      <c r="D48" s="46">
        <v>12770.2546</v>
      </c>
      <c r="E48" s="30">
        <f t="shared" si="11"/>
        <v>76769.49999999999</v>
      </c>
      <c r="F48" s="39">
        <f t="shared" si="12"/>
        <v>58859.45</v>
      </c>
      <c r="G48" s="12">
        <f t="shared" si="32"/>
        <v>41211.79259999999</v>
      </c>
      <c r="H48" s="12">
        <f t="shared" si="13"/>
        <v>70.01729136103037</v>
      </c>
      <c r="I48" s="12">
        <f t="shared" si="14"/>
        <v>53.6825075062362</v>
      </c>
      <c r="J48" s="12">
        <f t="shared" si="33"/>
        <v>42303.299999999996</v>
      </c>
      <c r="K48" s="12">
        <f t="shared" si="33"/>
        <v>33009.8</v>
      </c>
      <c r="L48" s="12">
        <f t="shared" si="34"/>
        <v>21106.492599999994</v>
      </c>
      <c r="M48" s="12">
        <f t="shared" si="15"/>
        <v>63.94008021860172</v>
      </c>
      <c r="N48" s="12">
        <f t="shared" si="16"/>
        <v>49.893253245018705</v>
      </c>
      <c r="O48" s="12">
        <f t="shared" si="35"/>
        <v>6344.1</v>
      </c>
      <c r="P48" s="12">
        <f t="shared" si="35"/>
        <v>4555</v>
      </c>
      <c r="Q48" s="12">
        <f t="shared" si="36"/>
        <v>2833.1189999999997</v>
      </c>
      <c r="R48" s="12">
        <f t="shared" si="17"/>
        <v>62.19800219538968</v>
      </c>
      <c r="S48" s="11">
        <f t="shared" si="18"/>
        <v>44.65754007660661</v>
      </c>
      <c r="T48" s="44">
        <v>76.8</v>
      </c>
      <c r="U48" s="44">
        <v>55</v>
      </c>
      <c r="V48" s="12">
        <v>1.198</v>
      </c>
      <c r="W48" s="12">
        <f t="shared" si="19"/>
        <v>2.1781818181818178</v>
      </c>
      <c r="X48" s="11">
        <f t="shared" si="20"/>
        <v>1.5598958333333333</v>
      </c>
      <c r="Y48" s="44">
        <v>9256.3</v>
      </c>
      <c r="Z48" s="44">
        <v>8000</v>
      </c>
      <c r="AA48" s="12">
        <v>3179.94</v>
      </c>
      <c r="AB48" s="12">
        <f t="shared" si="21"/>
        <v>39.74925</v>
      </c>
      <c r="AC48" s="11">
        <f t="shared" si="22"/>
        <v>34.35433164439355</v>
      </c>
      <c r="AD48" s="44">
        <v>6267.3</v>
      </c>
      <c r="AE48" s="44">
        <v>4500</v>
      </c>
      <c r="AF48" s="12">
        <v>2831.921</v>
      </c>
      <c r="AG48" s="12">
        <f t="shared" si="23"/>
        <v>62.93157777777777</v>
      </c>
      <c r="AH48" s="11">
        <f t="shared" si="24"/>
        <v>45.18566208734223</v>
      </c>
      <c r="AI48" s="44">
        <v>40</v>
      </c>
      <c r="AJ48" s="44">
        <v>27.5</v>
      </c>
      <c r="AK48" s="12">
        <v>0</v>
      </c>
      <c r="AL48" s="12">
        <f t="shared" si="25"/>
        <v>0</v>
      </c>
      <c r="AM48" s="11">
        <f t="shared" si="26"/>
        <v>0</v>
      </c>
      <c r="AN48" s="13">
        <v>0</v>
      </c>
      <c r="AO48" s="13">
        <v>0</v>
      </c>
      <c r="AP48" s="12">
        <v>0</v>
      </c>
      <c r="AQ48" s="12" t="e">
        <f t="shared" si="27"/>
        <v>#DIV/0!</v>
      </c>
      <c r="AR48" s="11" t="e">
        <f t="shared" si="28"/>
        <v>#DIV/0!</v>
      </c>
      <c r="AS48" s="13">
        <v>0</v>
      </c>
      <c r="AT48" s="13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34466.2</v>
      </c>
      <c r="AZ48" s="11">
        <v>25849.649999999998</v>
      </c>
      <c r="BA48" s="11">
        <v>20105.3</v>
      </c>
      <c r="BB48" s="14">
        <v>0</v>
      </c>
      <c r="BC48" s="14">
        <v>0</v>
      </c>
      <c r="BD48" s="14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2">
        <f t="shared" si="37"/>
        <v>25224.5</v>
      </c>
      <c r="BO48" s="12">
        <f t="shared" si="37"/>
        <v>19158.9</v>
      </c>
      <c r="BP48" s="12">
        <f t="shared" si="38"/>
        <v>14442.7886</v>
      </c>
      <c r="BQ48" s="12">
        <f t="shared" si="29"/>
        <v>75.38422665184326</v>
      </c>
      <c r="BR48" s="11">
        <f t="shared" si="30"/>
        <v>57.25698665979504</v>
      </c>
      <c r="BS48" s="44">
        <v>22724.5</v>
      </c>
      <c r="BT48" s="44">
        <v>17158.9</v>
      </c>
      <c r="BU48" s="12">
        <v>13450.7586</v>
      </c>
      <c r="BV48" s="12">
        <v>0</v>
      </c>
      <c r="BW48" s="12">
        <v>0</v>
      </c>
      <c r="BX48" s="12">
        <v>0</v>
      </c>
      <c r="BY48" s="11">
        <v>0</v>
      </c>
      <c r="BZ48" s="11">
        <v>0</v>
      </c>
      <c r="CA48" s="11">
        <v>0</v>
      </c>
      <c r="CB48" s="44">
        <v>2500</v>
      </c>
      <c r="CC48" s="44">
        <v>2000</v>
      </c>
      <c r="CD48" s="11">
        <v>992.03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44">
        <v>750</v>
      </c>
      <c r="CO48" s="44">
        <v>580</v>
      </c>
      <c r="CP48" s="11">
        <v>99.92</v>
      </c>
      <c r="CQ48" s="11">
        <v>250</v>
      </c>
      <c r="CR48" s="11">
        <v>180</v>
      </c>
      <c r="CS48" s="11">
        <v>0</v>
      </c>
      <c r="CT48" s="44">
        <v>0</v>
      </c>
      <c r="CU48" s="44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f>688.4</f>
        <v>688.4</v>
      </c>
      <c r="DD48" s="11">
        <v>688.4</v>
      </c>
      <c r="DE48" s="11">
        <v>550.725</v>
      </c>
      <c r="DF48" s="11">
        <v>0</v>
      </c>
      <c r="DG48" s="12">
        <f t="shared" si="39"/>
        <v>76769.49999999999</v>
      </c>
      <c r="DH48" s="12">
        <f t="shared" si="39"/>
        <v>58859.45</v>
      </c>
      <c r="DI48" s="12">
        <f t="shared" si="40"/>
        <v>41211.79259999999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2">
        <f t="shared" si="41"/>
        <v>0</v>
      </c>
      <c r="ED48" s="12">
        <f t="shared" si="31"/>
        <v>0</v>
      </c>
      <c r="EE48" s="12">
        <f t="shared" si="10"/>
        <v>0</v>
      </c>
    </row>
    <row r="49" spans="1:135" s="16" customFormat="1" ht="20.25" customHeight="1">
      <c r="A49" s="23">
        <v>40</v>
      </c>
      <c r="B49" s="47" t="s">
        <v>95</v>
      </c>
      <c r="C49" s="11">
        <v>3570.2218</v>
      </c>
      <c r="D49" s="46">
        <v>10095.6441</v>
      </c>
      <c r="E49" s="30">
        <f t="shared" si="11"/>
        <v>154490.6</v>
      </c>
      <c r="F49" s="39">
        <f t="shared" si="12"/>
        <v>110480.83999999998</v>
      </c>
      <c r="G49" s="12">
        <f t="shared" si="32"/>
        <v>84503.1945</v>
      </c>
      <c r="H49" s="12">
        <f t="shared" si="13"/>
        <v>76.48674150196541</v>
      </c>
      <c r="I49" s="12">
        <f t="shared" si="14"/>
        <v>54.697952173141914</v>
      </c>
      <c r="J49" s="12">
        <f t="shared" si="33"/>
        <v>54985.700000000004</v>
      </c>
      <c r="K49" s="12">
        <f t="shared" si="33"/>
        <v>35852.165</v>
      </c>
      <c r="L49" s="12">
        <f t="shared" si="34"/>
        <v>24265.384500000004</v>
      </c>
      <c r="M49" s="12">
        <f t="shared" si="15"/>
        <v>67.68178295508793</v>
      </c>
      <c r="N49" s="12">
        <f t="shared" si="16"/>
        <v>44.13035480133926</v>
      </c>
      <c r="O49" s="12">
        <f t="shared" si="35"/>
        <v>15357.399999999998</v>
      </c>
      <c r="P49" s="12">
        <f t="shared" si="35"/>
        <v>9982.310000000001</v>
      </c>
      <c r="Q49" s="12">
        <f t="shared" si="36"/>
        <v>5392.1311</v>
      </c>
      <c r="R49" s="12">
        <f t="shared" si="17"/>
        <v>54.016866837435416</v>
      </c>
      <c r="S49" s="11">
        <f t="shared" si="18"/>
        <v>35.110963444333024</v>
      </c>
      <c r="T49" s="44">
        <v>745.8</v>
      </c>
      <c r="U49" s="44">
        <v>484.77</v>
      </c>
      <c r="V49" s="12">
        <v>308.152</v>
      </c>
      <c r="W49" s="12">
        <f t="shared" si="19"/>
        <v>63.56663984982569</v>
      </c>
      <c r="X49" s="11">
        <f t="shared" si="20"/>
        <v>41.3183159023867</v>
      </c>
      <c r="Y49" s="44">
        <v>20049.7</v>
      </c>
      <c r="Z49" s="44">
        <v>13032.305</v>
      </c>
      <c r="AA49" s="12">
        <v>9301.7767</v>
      </c>
      <c r="AB49" s="12">
        <f t="shared" si="21"/>
        <v>71.3747621775273</v>
      </c>
      <c r="AC49" s="11">
        <f t="shared" si="22"/>
        <v>46.393595415392745</v>
      </c>
      <c r="AD49" s="44">
        <v>14611.599999999999</v>
      </c>
      <c r="AE49" s="44">
        <v>9497.54</v>
      </c>
      <c r="AF49" s="12">
        <v>5083.9791</v>
      </c>
      <c r="AG49" s="12">
        <f t="shared" si="23"/>
        <v>53.52943077891747</v>
      </c>
      <c r="AH49" s="11">
        <f t="shared" si="24"/>
        <v>34.79413000629637</v>
      </c>
      <c r="AI49" s="44">
        <v>1077.8</v>
      </c>
      <c r="AJ49" s="44">
        <v>808.35</v>
      </c>
      <c r="AK49" s="12">
        <v>673.11</v>
      </c>
      <c r="AL49" s="12">
        <f t="shared" si="25"/>
        <v>83.26962330673594</v>
      </c>
      <c r="AM49" s="11">
        <f t="shared" si="26"/>
        <v>62.452217480051964</v>
      </c>
      <c r="AN49" s="13">
        <v>220</v>
      </c>
      <c r="AO49" s="13">
        <v>165</v>
      </c>
      <c r="AP49" s="12">
        <v>188</v>
      </c>
      <c r="AQ49" s="12">
        <f t="shared" si="27"/>
        <v>113.93939393939394</v>
      </c>
      <c r="AR49" s="11">
        <f t="shared" si="28"/>
        <v>85.45454545454545</v>
      </c>
      <c r="AS49" s="13">
        <v>0</v>
      </c>
      <c r="AT49" s="13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96088.2</v>
      </c>
      <c r="AZ49" s="11">
        <v>72066.15</v>
      </c>
      <c r="BA49" s="11">
        <v>56051.4</v>
      </c>
      <c r="BB49" s="14">
        <v>0</v>
      </c>
      <c r="BC49" s="14">
        <v>0</v>
      </c>
      <c r="BD49" s="14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2">
        <f t="shared" si="37"/>
        <v>11964</v>
      </c>
      <c r="BO49" s="12">
        <f t="shared" si="37"/>
        <v>7493</v>
      </c>
      <c r="BP49" s="12">
        <f t="shared" si="38"/>
        <v>5096.896699999999</v>
      </c>
      <c r="BQ49" s="12">
        <f t="shared" si="29"/>
        <v>68.02210996930468</v>
      </c>
      <c r="BR49" s="11">
        <f t="shared" si="30"/>
        <v>42.60194500167167</v>
      </c>
      <c r="BS49" s="44">
        <v>0</v>
      </c>
      <c r="BT49" s="44">
        <v>0</v>
      </c>
      <c r="BU49" s="12">
        <v>1379.3387</v>
      </c>
      <c r="BV49" s="11">
        <v>7000</v>
      </c>
      <c r="BW49" s="11">
        <v>4550</v>
      </c>
      <c r="BX49" s="12">
        <v>2063.77</v>
      </c>
      <c r="BY49" s="11">
        <v>0</v>
      </c>
      <c r="BZ49" s="11">
        <v>0</v>
      </c>
      <c r="CA49" s="11">
        <v>0</v>
      </c>
      <c r="CB49" s="44">
        <v>4964</v>
      </c>
      <c r="CC49" s="44">
        <v>2943</v>
      </c>
      <c r="CD49" s="11">
        <v>1653.788</v>
      </c>
      <c r="CE49" s="11">
        <v>0</v>
      </c>
      <c r="CF49" s="11">
        <v>0</v>
      </c>
      <c r="CG49" s="11">
        <v>0</v>
      </c>
      <c r="CH49" s="11">
        <v>3416.7</v>
      </c>
      <c r="CI49" s="11">
        <v>2562.5249999999996</v>
      </c>
      <c r="CJ49" s="11">
        <v>1546.41</v>
      </c>
      <c r="CK49" s="11">
        <v>0</v>
      </c>
      <c r="CL49" s="11">
        <v>0</v>
      </c>
      <c r="CM49" s="11">
        <v>327.63</v>
      </c>
      <c r="CN49" s="44">
        <v>6316.8</v>
      </c>
      <c r="CO49" s="44">
        <v>4371.2</v>
      </c>
      <c r="CP49" s="11">
        <v>3285.84</v>
      </c>
      <c r="CQ49" s="11">
        <v>2776.8</v>
      </c>
      <c r="CR49" s="11">
        <v>1851.1999999999998</v>
      </c>
      <c r="CS49" s="11">
        <v>1355.21</v>
      </c>
      <c r="CT49" s="44">
        <v>0</v>
      </c>
      <c r="CU49" s="44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2">
        <f t="shared" si="39"/>
        <v>154490.6</v>
      </c>
      <c r="DH49" s="12">
        <f t="shared" si="39"/>
        <v>110480.83999999998</v>
      </c>
      <c r="DI49" s="12">
        <f t="shared" si="40"/>
        <v>81863.1945</v>
      </c>
      <c r="DJ49" s="11">
        <v>0</v>
      </c>
      <c r="DK49" s="11">
        <v>0</v>
      </c>
      <c r="DL49" s="11">
        <v>1500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1140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2">
        <f t="shared" si="41"/>
        <v>0</v>
      </c>
      <c r="ED49" s="12">
        <f t="shared" si="31"/>
        <v>0</v>
      </c>
      <c r="EE49" s="12">
        <f t="shared" si="10"/>
        <v>2640</v>
      </c>
    </row>
    <row r="50" spans="1:135" s="16" customFormat="1" ht="20.25" customHeight="1">
      <c r="A50" s="23">
        <v>41</v>
      </c>
      <c r="B50" s="47" t="s">
        <v>96</v>
      </c>
      <c r="C50" s="11">
        <v>19223.838</v>
      </c>
      <c r="D50" s="46">
        <v>34106.6035</v>
      </c>
      <c r="E50" s="30">
        <f t="shared" si="11"/>
        <v>216809.8</v>
      </c>
      <c r="F50" s="39">
        <f t="shared" si="12"/>
        <v>160050.05000000002</v>
      </c>
      <c r="G50" s="12">
        <f t="shared" si="32"/>
        <v>116924.656</v>
      </c>
      <c r="H50" s="12">
        <f t="shared" si="13"/>
        <v>73.05505746483676</v>
      </c>
      <c r="I50" s="12">
        <f t="shared" si="14"/>
        <v>53.92959912328686</v>
      </c>
      <c r="J50" s="12">
        <f t="shared" si="33"/>
        <v>69786.7</v>
      </c>
      <c r="K50" s="12">
        <f t="shared" si="33"/>
        <v>49897.6</v>
      </c>
      <c r="L50" s="12">
        <f t="shared" si="34"/>
        <v>31344.265999999996</v>
      </c>
      <c r="M50" s="12">
        <f t="shared" si="15"/>
        <v>62.817181587892</v>
      </c>
      <c r="N50" s="12">
        <f t="shared" si="16"/>
        <v>44.91438339970223</v>
      </c>
      <c r="O50" s="12">
        <f t="shared" si="35"/>
        <v>23528.000000000004</v>
      </c>
      <c r="P50" s="12">
        <f t="shared" si="35"/>
        <v>17545.7</v>
      </c>
      <c r="Q50" s="12">
        <f t="shared" si="36"/>
        <v>9912.396</v>
      </c>
      <c r="R50" s="12">
        <f t="shared" si="17"/>
        <v>56.49473090272831</v>
      </c>
      <c r="S50" s="11">
        <f t="shared" si="18"/>
        <v>42.130210812648755</v>
      </c>
      <c r="T50" s="44">
        <v>703.7</v>
      </c>
      <c r="U50" s="44">
        <v>500.4</v>
      </c>
      <c r="V50" s="12">
        <v>1137.422</v>
      </c>
      <c r="W50" s="12">
        <f t="shared" si="19"/>
        <v>227.3025579536371</v>
      </c>
      <c r="X50" s="11">
        <f t="shared" si="20"/>
        <v>161.63450333949126</v>
      </c>
      <c r="Y50" s="44">
        <v>23166.5</v>
      </c>
      <c r="Z50" s="44">
        <v>15058.2</v>
      </c>
      <c r="AA50" s="12">
        <v>9684.655</v>
      </c>
      <c r="AB50" s="12">
        <f t="shared" si="21"/>
        <v>64.31482514510367</v>
      </c>
      <c r="AC50" s="11">
        <f t="shared" si="22"/>
        <v>41.8045669393305</v>
      </c>
      <c r="AD50" s="44">
        <v>22824.300000000003</v>
      </c>
      <c r="AE50" s="44">
        <v>17045.3</v>
      </c>
      <c r="AF50" s="12">
        <v>8774.974</v>
      </c>
      <c r="AG50" s="12">
        <f t="shared" si="23"/>
        <v>51.48031422151561</v>
      </c>
      <c r="AH50" s="11">
        <f t="shared" si="24"/>
        <v>38.445752991329414</v>
      </c>
      <c r="AI50" s="44">
        <v>3045.9</v>
      </c>
      <c r="AJ50" s="44">
        <v>2220.6</v>
      </c>
      <c r="AK50" s="12">
        <v>1619.04</v>
      </c>
      <c r="AL50" s="12">
        <f t="shared" si="25"/>
        <v>72.91002431775196</v>
      </c>
      <c r="AM50" s="11">
        <f t="shared" si="26"/>
        <v>53.15473259135231</v>
      </c>
      <c r="AN50" s="13">
        <v>1300</v>
      </c>
      <c r="AO50" s="13">
        <v>975</v>
      </c>
      <c r="AP50" s="12">
        <v>892.6</v>
      </c>
      <c r="AQ50" s="12">
        <f t="shared" si="27"/>
        <v>91.54871794871795</v>
      </c>
      <c r="AR50" s="11">
        <f t="shared" si="28"/>
        <v>68.66153846153847</v>
      </c>
      <c r="AS50" s="13">
        <v>0</v>
      </c>
      <c r="AT50" s="13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143358.6</v>
      </c>
      <c r="AZ50" s="11">
        <v>107518.95000000001</v>
      </c>
      <c r="BA50" s="11">
        <v>83626</v>
      </c>
      <c r="BB50" s="14">
        <v>0</v>
      </c>
      <c r="BC50" s="14">
        <v>0</v>
      </c>
      <c r="BD50" s="14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2">
        <f t="shared" si="37"/>
        <v>12542.9</v>
      </c>
      <c r="BO50" s="12">
        <f t="shared" si="37"/>
        <v>9407.2</v>
      </c>
      <c r="BP50" s="12">
        <f t="shared" si="38"/>
        <v>4293.421</v>
      </c>
      <c r="BQ50" s="12">
        <f t="shared" si="29"/>
        <v>45.639733395696915</v>
      </c>
      <c r="BR50" s="11">
        <f t="shared" si="30"/>
        <v>34.22989101403982</v>
      </c>
      <c r="BS50" s="44">
        <v>9405.9</v>
      </c>
      <c r="BT50" s="44">
        <v>7054.5</v>
      </c>
      <c r="BU50" s="12">
        <v>3513.861</v>
      </c>
      <c r="BV50" s="12">
        <v>0</v>
      </c>
      <c r="BW50" s="12">
        <v>0</v>
      </c>
      <c r="BX50" s="12">
        <v>0</v>
      </c>
      <c r="BY50" s="11">
        <v>750</v>
      </c>
      <c r="BZ50" s="11">
        <v>562.5</v>
      </c>
      <c r="CA50" s="11">
        <v>366.8</v>
      </c>
      <c r="CB50" s="44">
        <v>2387</v>
      </c>
      <c r="CC50" s="44">
        <v>1790.2</v>
      </c>
      <c r="CD50" s="11">
        <v>412.76</v>
      </c>
      <c r="CE50" s="11">
        <v>0</v>
      </c>
      <c r="CF50" s="11">
        <v>0</v>
      </c>
      <c r="CG50" s="11">
        <v>0</v>
      </c>
      <c r="CH50" s="11">
        <v>3664.5</v>
      </c>
      <c r="CI50" s="11">
        <v>2633.5</v>
      </c>
      <c r="CJ50" s="11">
        <v>1954.39</v>
      </c>
      <c r="CK50" s="46">
        <v>120</v>
      </c>
      <c r="CL50" s="46">
        <v>90</v>
      </c>
      <c r="CM50" s="11">
        <v>434.1</v>
      </c>
      <c r="CN50" s="44">
        <v>6023.4</v>
      </c>
      <c r="CO50" s="44">
        <v>4555.9</v>
      </c>
      <c r="CP50" s="11">
        <v>4488.054</v>
      </c>
      <c r="CQ50" s="11">
        <v>1500</v>
      </c>
      <c r="CR50" s="11">
        <v>1125</v>
      </c>
      <c r="CS50" s="11">
        <v>1035.89</v>
      </c>
      <c r="CT50" s="44">
        <v>0</v>
      </c>
      <c r="CU50" s="44">
        <v>0</v>
      </c>
      <c r="CV50" s="11">
        <v>0</v>
      </c>
      <c r="CW50" s="11">
        <v>20</v>
      </c>
      <c r="CX50" s="11">
        <v>15</v>
      </c>
      <c r="CY50" s="11">
        <v>0</v>
      </c>
      <c r="CZ50" s="11">
        <v>0</v>
      </c>
      <c r="DA50" s="11">
        <v>0</v>
      </c>
      <c r="DB50" s="11">
        <v>0</v>
      </c>
      <c r="DC50" s="11">
        <v>40</v>
      </c>
      <c r="DD50" s="11">
        <v>30</v>
      </c>
      <c r="DE50" s="11">
        <v>20</v>
      </c>
      <c r="DF50" s="11">
        <v>0</v>
      </c>
      <c r="DG50" s="12">
        <f t="shared" si="39"/>
        <v>216809.8</v>
      </c>
      <c r="DH50" s="12">
        <f t="shared" si="39"/>
        <v>160050.05000000002</v>
      </c>
      <c r="DI50" s="12">
        <f t="shared" si="40"/>
        <v>116924.656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2">
        <f t="shared" si="41"/>
        <v>0</v>
      </c>
      <c r="ED50" s="12">
        <f t="shared" si="31"/>
        <v>0</v>
      </c>
      <c r="EE50" s="12">
        <f t="shared" si="10"/>
        <v>0</v>
      </c>
    </row>
    <row r="51" spans="1:135" s="16" customFormat="1" ht="20.25" customHeight="1">
      <c r="A51" s="23">
        <v>42</v>
      </c>
      <c r="B51" s="47" t="s">
        <v>97</v>
      </c>
      <c r="C51" s="11">
        <v>16777.1591</v>
      </c>
      <c r="D51" s="46">
        <v>14516.7659</v>
      </c>
      <c r="E51" s="30">
        <f t="shared" si="11"/>
        <v>121400.8</v>
      </c>
      <c r="F51" s="39">
        <f t="shared" si="12"/>
        <v>91143.35</v>
      </c>
      <c r="G51" s="12">
        <f t="shared" si="32"/>
        <v>62367.032</v>
      </c>
      <c r="H51" s="12">
        <f t="shared" si="13"/>
        <v>68.4274080336086</v>
      </c>
      <c r="I51" s="12">
        <f t="shared" si="14"/>
        <v>51.3728344459015</v>
      </c>
      <c r="J51" s="12">
        <f t="shared" si="33"/>
        <v>39674.99999999999</v>
      </c>
      <c r="K51" s="12">
        <f t="shared" si="33"/>
        <v>29849</v>
      </c>
      <c r="L51" s="12">
        <f t="shared" si="34"/>
        <v>14693.632000000001</v>
      </c>
      <c r="M51" s="12">
        <f t="shared" si="15"/>
        <v>49.226546952996756</v>
      </c>
      <c r="N51" s="12">
        <f t="shared" si="16"/>
        <v>37.03498928796473</v>
      </c>
      <c r="O51" s="12">
        <f t="shared" si="35"/>
        <v>12468.1</v>
      </c>
      <c r="P51" s="12">
        <f t="shared" si="35"/>
        <v>9351</v>
      </c>
      <c r="Q51" s="12">
        <f t="shared" si="36"/>
        <v>5007.397</v>
      </c>
      <c r="R51" s="12">
        <f t="shared" si="17"/>
        <v>53.54932092824297</v>
      </c>
      <c r="S51" s="11">
        <f t="shared" si="18"/>
        <v>40.1616685782116</v>
      </c>
      <c r="T51" s="44">
        <v>222.1</v>
      </c>
      <c r="U51" s="44">
        <v>166.5</v>
      </c>
      <c r="V51" s="12">
        <v>133.091</v>
      </c>
      <c r="W51" s="12">
        <f t="shared" si="19"/>
        <v>79.93453453453454</v>
      </c>
      <c r="X51" s="11">
        <f t="shared" si="20"/>
        <v>59.923908149482216</v>
      </c>
      <c r="Y51" s="44">
        <v>16835.8</v>
      </c>
      <c r="Z51" s="44">
        <v>12626.9</v>
      </c>
      <c r="AA51" s="12">
        <v>5701.285</v>
      </c>
      <c r="AB51" s="12">
        <f t="shared" si="21"/>
        <v>45.151897932192384</v>
      </c>
      <c r="AC51" s="11">
        <f t="shared" si="22"/>
        <v>33.86405754404305</v>
      </c>
      <c r="AD51" s="44">
        <v>12246</v>
      </c>
      <c r="AE51" s="44">
        <v>9184.5</v>
      </c>
      <c r="AF51" s="12">
        <v>4874.306</v>
      </c>
      <c r="AG51" s="12">
        <f t="shared" si="23"/>
        <v>53.071000054439544</v>
      </c>
      <c r="AH51" s="11">
        <f t="shared" si="24"/>
        <v>39.80325004082966</v>
      </c>
      <c r="AI51" s="44">
        <v>280</v>
      </c>
      <c r="AJ51" s="44">
        <v>210</v>
      </c>
      <c r="AK51" s="12">
        <v>0</v>
      </c>
      <c r="AL51" s="12">
        <f t="shared" si="25"/>
        <v>0</v>
      </c>
      <c r="AM51" s="11">
        <f t="shared" si="26"/>
        <v>0</v>
      </c>
      <c r="AN51" s="13">
        <v>0</v>
      </c>
      <c r="AO51" s="13">
        <v>0</v>
      </c>
      <c r="AP51" s="12">
        <v>0</v>
      </c>
      <c r="AQ51" s="12" t="e">
        <f t="shared" si="27"/>
        <v>#DIV/0!</v>
      </c>
      <c r="AR51" s="11" t="e">
        <f t="shared" si="28"/>
        <v>#DIV/0!</v>
      </c>
      <c r="AS51" s="13">
        <v>0</v>
      </c>
      <c r="AT51" s="13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81725.8</v>
      </c>
      <c r="AZ51" s="11">
        <v>61294.350000000006</v>
      </c>
      <c r="BA51" s="11">
        <v>47673.4</v>
      </c>
      <c r="BB51" s="14">
        <v>0</v>
      </c>
      <c r="BC51" s="14">
        <v>0</v>
      </c>
      <c r="BD51" s="14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2">
        <f t="shared" si="37"/>
        <v>9240</v>
      </c>
      <c r="BO51" s="12">
        <f t="shared" si="37"/>
        <v>6930</v>
      </c>
      <c r="BP51" s="12">
        <f t="shared" si="38"/>
        <v>3005.5</v>
      </c>
      <c r="BQ51" s="12">
        <f t="shared" si="29"/>
        <v>43.36940836940837</v>
      </c>
      <c r="BR51" s="11">
        <f t="shared" si="30"/>
        <v>32.527056277056275</v>
      </c>
      <c r="BS51" s="44">
        <v>5900</v>
      </c>
      <c r="BT51" s="44">
        <v>4425</v>
      </c>
      <c r="BU51" s="12">
        <v>2747.7</v>
      </c>
      <c r="BV51" s="12">
        <v>0</v>
      </c>
      <c r="BW51" s="12">
        <v>0</v>
      </c>
      <c r="BX51" s="12">
        <v>0</v>
      </c>
      <c r="BY51" s="11">
        <v>0</v>
      </c>
      <c r="BZ51" s="11">
        <v>0</v>
      </c>
      <c r="CA51" s="11">
        <v>0</v>
      </c>
      <c r="CB51" s="44">
        <v>3340</v>
      </c>
      <c r="CC51" s="44">
        <v>2505</v>
      </c>
      <c r="CD51" s="11">
        <v>257.8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44">
        <v>480</v>
      </c>
      <c r="CO51" s="44">
        <v>360</v>
      </c>
      <c r="CP51" s="11">
        <v>682.6</v>
      </c>
      <c r="CQ51" s="11">
        <v>480</v>
      </c>
      <c r="CR51" s="11">
        <v>360</v>
      </c>
      <c r="CS51" s="11">
        <v>21.6</v>
      </c>
      <c r="CT51" s="44">
        <v>0</v>
      </c>
      <c r="CU51" s="44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f>371.1</f>
        <v>371.1</v>
      </c>
      <c r="DD51" s="11">
        <v>371.1</v>
      </c>
      <c r="DE51" s="11">
        <v>296.85</v>
      </c>
      <c r="DF51" s="11">
        <v>0</v>
      </c>
      <c r="DG51" s="12">
        <f t="shared" si="39"/>
        <v>121400.8</v>
      </c>
      <c r="DH51" s="12">
        <f t="shared" si="39"/>
        <v>91143.35</v>
      </c>
      <c r="DI51" s="12">
        <f t="shared" si="40"/>
        <v>62367.032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2">
        <f t="shared" si="41"/>
        <v>0</v>
      </c>
      <c r="ED51" s="12">
        <f t="shared" si="31"/>
        <v>0</v>
      </c>
      <c r="EE51" s="12">
        <f t="shared" si="10"/>
        <v>0</v>
      </c>
    </row>
    <row r="52" spans="1:135" s="18" customFormat="1" ht="18.75" customHeight="1">
      <c r="A52" s="23"/>
      <c r="B52" s="20" t="s">
        <v>44</v>
      </c>
      <c r="C52" s="17">
        <f>SUM(C10:C51)</f>
        <v>263778.1871999999</v>
      </c>
      <c r="D52" s="17">
        <f>SUM(D10:D51)</f>
        <v>714259.1308000002</v>
      </c>
      <c r="E52" s="30">
        <f>DG52+EC52-DY52</f>
        <v>7706834.849999998</v>
      </c>
      <c r="F52" s="39">
        <f>DH52+ED52-DZ52</f>
        <v>5701662.665</v>
      </c>
      <c r="G52" s="17">
        <f>SUM(G10:G51)</f>
        <v>4117476.7289</v>
      </c>
      <c r="H52" s="12">
        <f>G52/F52*100</f>
        <v>72.21536893396691</v>
      </c>
      <c r="I52" s="12">
        <f>G52/E52*100</f>
        <v>53.42630027812262</v>
      </c>
      <c r="J52" s="17">
        <f>SUM(J10:J51)</f>
        <v>2670120.4000000013</v>
      </c>
      <c r="K52" s="17">
        <f>SUM(K10:K51)</f>
        <v>1899459.6650000007</v>
      </c>
      <c r="L52" s="17">
        <f>SUM(L10:L51)</f>
        <v>1236867.2191</v>
      </c>
      <c r="M52" s="12">
        <f>L52/K52*100</f>
        <v>65.11679304861678</v>
      </c>
      <c r="N52" s="12">
        <f>L52/J52*100</f>
        <v>46.322526096576</v>
      </c>
      <c r="O52" s="27">
        <f>SUM(O10:O51)</f>
        <v>1002756.5999999999</v>
      </c>
      <c r="P52" s="27">
        <f>SUM(P10:P51)</f>
        <v>713681.41</v>
      </c>
      <c r="Q52" s="27">
        <f>SUM(Q10:Q51)</f>
        <v>455263.0788000001</v>
      </c>
      <c r="R52" s="12">
        <f>Q52/P52*100</f>
        <v>63.790799707113024</v>
      </c>
      <c r="S52" s="11">
        <f>Q52/O52*100</f>
        <v>45.40115505597272</v>
      </c>
      <c r="T52" s="27">
        <f>SUM(T10:T51)</f>
        <v>123551.40000000002</v>
      </c>
      <c r="U52" s="27">
        <f>SUM(U10:U51)</f>
        <v>89955.27</v>
      </c>
      <c r="V52" s="27">
        <f>SUM(V10:V51)</f>
        <v>60337.44929999999</v>
      </c>
      <c r="W52" s="12">
        <f>V52/U52*100</f>
        <v>67.07494658178447</v>
      </c>
      <c r="X52" s="11">
        <f>V52/T52*100</f>
        <v>48.8359090224797</v>
      </c>
      <c r="Y52" s="27">
        <f>SUM(Y10:Y51)</f>
        <v>402587.8</v>
      </c>
      <c r="Z52" s="27">
        <f>SUM(Z10:Z51)</f>
        <v>262155.605</v>
      </c>
      <c r="AA52" s="27">
        <f>SUM(AA10:AA51)</f>
        <v>143871.4484</v>
      </c>
      <c r="AB52" s="12">
        <f>AA52/Z52*100</f>
        <v>54.88017256010986</v>
      </c>
      <c r="AC52" s="11">
        <f>AA52/Y52*100</f>
        <v>35.736663753844496</v>
      </c>
      <c r="AD52" s="27">
        <f>SUM(AD10:AD51)</f>
        <v>879205.2000000002</v>
      </c>
      <c r="AE52" s="27">
        <f>SUM(AE10:AE51)</f>
        <v>623726.1400000001</v>
      </c>
      <c r="AF52" s="27">
        <f>SUM(AF10:AF51)</f>
        <v>394925.6295</v>
      </c>
      <c r="AG52" s="12">
        <f>AF52/AE52*100</f>
        <v>63.317152220043226</v>
      </c>
      <c r="AH52" s="11">
        <f>AF52/AD52*100</f>
        <v>44.91848199942402</v>
      </c>
      <c r="AI52" s="27">
        <f>SUM(AI10:AI51)</f>
        <v>133554.5</v>
      </c>
      <c r="AJ52" s="27">
        <f>SUM(AJ10:AJ51)</f>
        <v>98954.25</v>
      </c>
      <c r="AK52" s="27">
        <f>SUM(AK10:AK51)</f>
        <v>71382.42229999999</v>
      </c>
      <c r="AL52" s="12">
        <f>AK52/AJ52*100</f>
        <v>72.13679281081913</v>
      </c>
      <c r="AM52" s="11">
        <f>AK52/AI52*100</f>
        <v>53.44815959027962</v>
      </c>
      <c r="AN52" s="27">
        <f>SUM(AN10:AN51)</f>
        <v>47120</v>
      </c>
      <c r="AO52" s="27">
        <f>SUM(AO10:AO51)</f>
        <v>33660</v>
      </c>
      <c r="AP52" s="27">
        <f>SUM(AP10:AP51)</f>
        <v>35002</v>
      </c>
      <c r="AQ52" s="12">
        <f>AP52/AO52*100</f>
        <v>103.98692810457517</v>
      </c>
      <c r="AR52" s="11">
        <f>AP52/AN52*100</f>
        <v>74.28268251273344</v>
      </c>
      <c r="AS52" s="27">
        <f>SUM(AS10:AS51)</f>
        <v>0</v>
      </c>
      <c r="AT52" s="27">
        <f>SUM(AT10:AT51)</f>
        <v>0</v>
      </c>
      <c r="AU52" s="21">
        <v>0</v>
      </c>
      <c r="AV52" s="27">
        <f aca="true" t="shared" si="42" ref="AV52:BP52">SUM(AV10:AV51)</f>
        <v>0</v>
      </c>
      <c r="AW52" s="27">
        <f t="shared" si="42"/>
        <v>0</v>
      </c>
      <c r="AX52" s="27">
        <f t="shared" si="42"/>
        <v>0</v>
      </c>
      <c r="AY52" s="27">
        <f t="shared" si="42"/>
        <v>4826498.499999999</v>
      </c>
      <c r="AZ52" s="27">
        <f t="shared" si="42"/>
        <v>3619873.8750000005</v>
      </c>
      <c r="BA52" s="27">
        <f t="shared" si="42"/>
        <v>2815458.8000000003</v>
      </c>
      <c r="BB52" s="27">
        <f t="shared" si="42"/>
        <v>0</v>
      </c>
      <c r="BC52" s="27">
        <f t="shared" si="42"/>
        <v>0</v>
      </c>
      <c r="BD52" s="27">
        <f t="shared" si="42"/>
        <v>0</v>
      </c>
      <c r="BE52" s="27">
        <f t="shared" si="42"/>
        <v>1140</v>
      </c>
      <c r="BF52" s="27">
        <f t="shared" si="42"/>
        <v>855</v>
      </c>
      <c r="BG52" s="27">
        <f t="shared" si="42"/>
        <v>1315</v>
      </c>
      <c r="BH52" s="27">
        <f t="shared" si="42"/>
        <v>0</v>
      </c>
      <c r="BI52" s="27">
        <f t="shared" si="42"/>
        <v>0</v>
      </c>
      <c r="BJ52" s="27">
        <f t="shared" si="42"/>
        <v>0</v>
      </c>
      <c r="BK52" s="27">
        <f t="shared" si="42"/>
        <v>0</v>
      </c>
      <c r="BL52" s="27">
        <f t="shared" si="42"/>
        <v>0</v>
      </c>
      <c r="BM52" s="27">
        <f t="shared" si="42"/>
        <v>0</v>
      </c>
      <c r="BN52" s="27">
        <f t="shared" si="42"/>
        <v>367764.29999999993</v>
      </c>
      <c r="BO52" s="27">
        <f t="shared" si="42"/>
        <v>265825.69999999995</v>
      </c>
      <c r="BP52" s="27">
        <f t="shared" si="42"/>
        <v>152016.4103</v>
      </c>
      <c r="BQ52" s="12">
        <f>BP52/BO52*100</f>
        <v>57.18649863425546</v>
      </c>
      <c r="BR52" s="11">
        <f>BP52/BN52*100</f>
        <v>41.3352819455287</v>
      </c>
      <c r="BS52" s="27">
        <f aca="true" t="shared" si="43" ref="BS52:CQ52">SUM(BS10:BS51)</f>
        <v>280618.8</v>
      </c>
      <c r="BT52" s="27">
        <f t="shared" si="43"/>
        <v>202120.39999999997</v>
      </c>
      <c r="BU52" s="27">
        <f t="shared" si="43"/>
        <v>111326.87929999996</v>
      </c>
      <c r="BV52" s="27">
        <f t="shared" si="43"/>
        <v>25134</v>
      </c>
      <c r="BW52" s="27">
        <f t="shared" si="43"/>
        <v>18222.2</v>
      </c>
      <c r="BX52" s="27">
        <f t="shared" si="43"/>
        <v>10073.015000000001</v>
      </c>
      <c r="BY52" s="27">
        <f t="shared" si="43"/>
        <v>750</v>
      </c>
      <c r="BZ52" s="27">
        <f t="shared" si="43"/>
        <v>562.5</v>
      </c>
      <c r="CA52" s="27">
        <f t="shared" si="43"/>
        <v>366.8</v>
      </c>
      <c r="CB52" s="27">
        <f t="shared" si="43"/>
        <v>61261.5</v>
      </c>
      <c r="CC52" s="27">
        <f t="shared" si="43"/>
        <v>44920.6</v>
      </c>
      <c r="CD52" s="27">
        <f t="shared" si="43"/>
        <v>30249.715999999997</v>
      </c>
      <c r="CE52" s="27">
        <f t="shared" si="43"/>
        <v>0</v>
      </c>
      <c r="CF52" s="27">
        <f t="shared" si="43"/>
        <v>0</v>
      </c>
      <c r="CG52" s="27">
        <f t="shared" si="43"/>
        <v>0</v>
      </c>
      <c r="CH52" s="27">
        <f t="shared" si="43"/>
        <v>98075.95000000001</v>
      </c>
      <c r="CI52" s="27">
        <f t="shared" si="43"/>
        <v>70474.125</v>
      </c>
      <c r="CJ52" s="27">
        <f t="shared" si="43"/>
        <v>51628.6298</v>
      </c>
      <c r="CK52" s="27">
        <f t="shared" si="43"/>
        <v>17730</v>
      </c>
      <c r="CL52" s="27">
        <f t="shared" si="43"/>
        <v>12065</v>
      </c>
      <c r="CM52" s="27">
        <f t="shared" si="43"/>
        <v>8646.3583</v>
      </c>
      <c r="CN52" s="27">
        <f t="shared" si="43"/>
        <v>662215.7</v>
      </c>
      <c r="CO52" s="27">
        <f t="shared" si="43"/>
        <v>486498.39999999997</v>
      </c>
      <c r="CP52" s="27">
        <f t="shared" si="43"/>
        <v>340292.68600000005</v>
      </c>
      <c r="CQ52" s="27">
        <f t="shared" si="43"/>
        <v>264521.7</v>
      </c>
      <c r="CR52" s="27">
        <f aca="true" t="shared" si="44" ref="CR52:DH52">SUM(CR10:CR51)</f>
        <v>194622.7</v>
      </c>
      <c r="CS52" s="27">
        <f t="shared" si="44"/>
        <v>110365.78719999999</v>
      </c>
      <c r="CT52" s="27">
        <f t="shared" si="44"/>
        <v>21160</v>
      </c>
      <c r="CU52" s="27">
        <f t="shared" si="44"/>
        <v>15614</v>
      </c>
      <c r="CV52" s="27">
        <f t="shared" si="44"/>
        <v>22360.167</v>
      </c>
      <c r="CW52" s="27">
        <f t="shared" si="44"/>
        <v>6320</v>
      </c>
      <c r="CX52" s="27">
        <f t="shared" si="44"/>
        <v>4650.9</v>
      </c>
      <c r="CY52" s="27">
        <f t="shared" si="44"/>
        <v>3480.396</v>
      </c>
      <c r="CZ52" s="27">
        <f t="shared" si="44"/>
        <v>0</v>
      </c>
      <c r="DA52" s="27">
        <f t="shared" si="44"/>
        <v>0</v>
      </c>
      <c r="DB52" s="27">
        <f t="shared" si="44"/>
        <v>0</v>
      </c>
      <c r="DC52" s="27">
        <f t="shared" si="44"/>
        <v>8911.5</v>
      </c>
      <c r="DD52" s="27">
        <f t="shared" si="44"/>
        <v>6354.4</v>
      </c>
      <c r="DE52" s="27">
        <f t="shared" si="44"/>
        <v>4552.252</v>
      </c>
      <c r="DF52" s="27">
        <f t="shared" si="44"/>
        <v>-2192.92</v>
      </c>
      <c r="DG52" s="27">
        <f t="shared" si="44"/>
        <v>7595834.849999998</v>
      </c>
      <c r="DH52" s="27">
        <f t="shared" si="44"/>
        <v>5590662.665</v>
      </c>
      <c r="DI52" s="22">
        <f>V52+AA52+AF52+AK52+AP52+AU52+AX52+BA52+BD52+BG52+BJ52+BM52+BU52+BX52+CA52+CD52+CG52+CJ52+CM52+CP52+CV52+CY52+DB52+DE52+DF52</f>
        <v>4103076.7289000005</v>
      </c>
      <c r="DJ52" s="27">
        <f aca="true" t="shared" si="45" ref="DJ52:EE52">SUM(DJ10:DJ51)</f>
        <v>0</v>
      </c>
      <c r="DK52" s="27">
        <f t="shared" si="45"/>
        <v>0</v>
      </c>
      <c r="DL52" s="27">
        <f t="shared" si="45"/>
        <v>13260</v>
      </c>
      <c r="DM52" s="27">
        <f t="shared" si="45"/>
        <v>111000</v>
      </c>
      <c r="DN52" s="27">
        <f t="shared" si="45"/>
        <v>111000</v>
      </c>
      <c r="DO52" s="27">
        <f t="shared" si="45"/>
        <v>0</v>
      </c>
      <c r="DP52" s="27">
        <f t="shared" si="45"/>
        <v>0</v>
      </c>
      <c r="DQ52" s="27">
        <f t="shared" si="45"/>
        <v>0</v>
      </c>
      <c r="DR52" s="27">
        <f t="shared" si="45"/>
        <v>0</v>
      </c>
      <c r="DS52" s="27">
        <f t="shared" si="45"/>
        <v>0</v>
      </c>
      <c r="DT52" s="27">
        <f t="shared" si="45"/>
        <v>0</v>
      </c>
      <c r="DU52" s="27">
        <f t="shared" si="45"/>
        <v>1140</v>
      </c>
      <c r="DV52" s="27">
        <f t="shared" si="45"/>
        <v>0</v>
      </c>
      <c r="DW52" s="27">
        <f t="shared" si="45"/>
        <v>0</v>
      </c>
      <c r="DX52" s="27">
        <f t="shared" si="45"/>
        <v>0</v>
      </c>
      <c r="DY52" s="27">
        <f t="shared" si="45"/>
        <v>584778.673</v>
      </c>
      <c r="DZ52" s="27">
        <f t="shared" si="45"/>
        <v>91818.87299999999</v>
      </c>
      <c r="EA52" s="27">
        <f t="shared" si="45"/>
        <v>91818.87299999999</v>
      </c>
      <c r="EB52" s="27">
        <f t="shared" si="45"/>
        <v>0</v>
      </c>
      <c r="EC52" s="27">
        <f t="shared" si="45"/>
        <v>695778.6730000001</v>
      </c>
      <c r="ED52" s="27">
        <f t="shared" si="45"/>
        <v>202818.873</v>
      </c>
      <c r="EE52" s="27">
        <f t="shared" si="45"/>
        <v>106218.87299999999</v>
      </c>
    </row>
    <row r="53" spans="5:53" ht="17.25">
      <c r="E53" s="28"/>
      <c r="F53" s="40"/>
      <c r="BA53" s="53"/>
    </row>
    <row r="54" spans="2:135" s="19" customFormat="1" ht="17.25">
      <c r="B54" s="2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</row>
    <row r="55" spans="3:91" ht="17.2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37"/>
      <c r="CK55" s="19"/>
      <c r="CM55" s="19"/>
    </row>
  </sheetData>
  <sheetProtection/>
  <protectedRanges>
    <protectedRange sqref="AA45:AA48 AA12:AA23 AA25:AA26 AA28:AA36 AA38:AA40 AA42:AA43 AA51" name="Range4_1_1_1_2_1_1_2_1_1_1_1_1_1"/>
    <protectedRange sqref="AF45:AF48 AF12:AF23 AF25:AF26 AF28:AF36 AF38:AF40 AF42:AF43 AF51" name="Range4_2_1_1_2_1_1_2_1_1_1_1_1_1"/>
    <protectedRange sqref="AK45:AK48 AK12:AK23 AK25:AK26 AK28:AK36 AK38:AK40 AK42:AK43 AK51" name="Range4_3_1_1_2_1_1_2_1_1_1_1_1_1"/>
    <protectedRange sqref="BX45:BX48 BX12:BX23 BX25:BX26 BX28:BX36 BX38:BX40 BX42:BX43 BX51 BV20:BW23 BV25:BW27 BV29:BW31 BV33:BW34 BV36:BW36 BV38:BW39 BV47:BW48" name="Range5_2_1_1_2_1_1_2_1_1_1_1_1_1"/>
    <protectedRange sqref="AA41" name="Range4_1_1_1_1_1_1_1_1_1_1_1_1_1_1"/>
    <protectedRange sqref="AF41" name="Range4_2_1_1_1_1_1_1_1_1_1_1_1_1_1"/>
    <protectedRange sqref="AK41" name="Range4_3_1_1_1_1_1_1_1_1_1_1_1_1_1"/>
    <protectedRange sqref="BX41" name="Range5_2_1_1_1_1_1_1_1_1_1_1_1_1_1"/>
    <protectedRange sqref="W10:W52" name="Range4_5_1_2_1_1_1_1_1_1_1_1_1"/>
    <protectedRange sqref="AA10:AB10 AB11:AB52" name="Range4_1_1_1_2_1_1_1_1_1_1_1_1_1"/>
    <protectedRange sqref="AF10:AG10 AG11:AG52" name="Range4_2_1_1_2_1_1_1_1_1_1_1_1_1"/>
    <protectedRange sqref="AK10:AL10 AL11:AL52" name="Range4_3_1_1_2_1_1_1_1_1_1_1_1_1"/>
    <protectedRange sqref="AQ10:AQ52" name="Range4_4_1_1_2_1_1_1_1_1_1_1_1_1"/>
    <protectedRange sqref="BV10:BX10 BV11:BW11 BV14:BW15 BV17:BW18" name="Range5_2_1_1_2_1_1_1_1_1_1_1_1_1"/>
  </protectedRanges>
  <mergeCells count="132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16" right="0.16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2019-08-01T10:39:12Z</cp:lastPrinted>
  <dcterms:created xsi:type="dcterms:W3CDTF">2002-03-15T09:46:46Z</dcterms:created>
  <dcterms:modified xsi:type="dcterms:W3CDTF">2019-08-01T10:39:16Z</dcterms:modified>
  <cp:category/>
  <cp:version/>
  <cp:contentType/>
  <cp:contentStatus/>
</cp:coreProperties>
</file>