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420" windowWidth="15240" windowHeight="8550"/>
  </bookViews>
  <sheets>
    <sheet name="ASHX.partq2024" sheetId="8" r:id="rId1"/>
  </sheets>
  <definedNames>
    <definedName name="_xlnm.Print_Area">#REF!</definedName>
  </definedNames>
  <calcPr calcId="144525"/>
</workbook>
</file>

<file path=xl/calcChain.xml><?xml version="1.0" encoding="utf-8"?>
<calcChain xmlns="http://schemas.openxmlformats.org/spreadsheetml/2006/main">
  <c r="O8" i="8" l="1"/>
  <c r="M8" i="8"/>
  <c r="K8" i="8"/>
  <c r="I8" i="8"/>
  <c r="O9" i="8" l="1"/>
  <c r="M9" i="8"/>
  <c r="I9" i="8"/>
  <c r="O10" i="8" l="1"/>
  <c r="M10" i="8"/>
  <c r="I10" i="8"/>
  <c r="N11" i="8" l="1"/>
  <c r="L11" i="8"/>
  <c r="J11" i="8"/>
  <c r="H11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<sst xmlns="http://schemas.openxmlformats.org/spreadsheetml/2006/main" count="32" uniqueCount="26">
  <si>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</si>
  <si>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</si>
  <si>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</si>
  <si>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</si>
  <si>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</si>
  <si>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</si>
  <si>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</si>
  <si>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</si>
  <si>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</si>
  <si>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</si>
  <si>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</si>
  <si>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</si>
  <si>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</si>
  <si>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</si>
  <si>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</si>
  <si>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</si>
  <si>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/31.12.2023թ. դրությամբ/</t>
  </si>
  <si>
    <t xml:space="preserve"> Նախորդ տարիների պարտքի  մարումը
2024թ.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</si>
  <si>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2024 թվականի հոկտեմբերի «1» -ի  դրությամբ</t>
  </si>
  <si>
    <t xml:space="preserve"> Նախորդ տարիների պարտքի  մնացորդը
01.10.2024թ.
   դրությամբ`     4=2-3</t>
  </si>
  <si>
    <t>Ընդամենը
համայնքապետարանների, ՏԻՄ -երին ենթակա բյուջետային հիմնարկների, ՀՈԱԿ-ների աշխատողների աշխատավարձերը 
2024թ. հոկտեմբերի «1» -ի   դրությամբ</t>
  </si>
  <si>
    <t xml:space="preserve"> Այդ թվում` համայնքապետարանների աշխատողների  աշխատավարձերը  
2024թ. հոկտեմբերի «1» -ի  դրությամբ</t>
  </si>
  <si>
    <t>Այդ թվում` ՏԻՄ-երին ենթակա  բյուջետային հիմնարկների աշխատողների աշխատավարձերը 
 2024թ. հոկտեմբերի «1» -ի  դրությամբ</t>
  </si>
  <si>
    <t>Այդ թվում` ՀՈԱԿ-ների աշխատողների աշխատավարձերը 
2024թ. հոկտեմբերի «1» -ի դրությամբ</t>
  </si>
  <si>
    <t>2024թ. ընթացիկ տարվա աշխատավարձի պարտքը
2024թ. հոկտեմբերի «1» -ի դրությամբ`  
 (15=5-6)</t>
  </si>
  <si>
    <t>Ընդամենը աշխատավարձի պարտքը
2024թ. հոկտեմբերի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</si>
</sst>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8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164" fontId="9" fillId="0" borderId="0" xfId="0" applyNumberFormat="1" applyFont="1"/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zoomScale="85" zoomScaleNormal="85" workbookViewId="0">
      <pane xSplit="2" ySplit="7" topLeftCell="C9" activePane="bottomRight" state="frozen"/>
      <selection pane="topRight" activeCell="C1" sqref="C1"/>
      <selection pane="bottomLeft" activeCell="A8" sqref="A8"/>
      <selection pane="bottomRight" activeCell="D19" sqref="D19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38" s="7" customFormat="1" ht="15.75" customHeight="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s="7" customFormat="1" ht="20.25" customHeight="1" x14ac:dyDescent="0.2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8" s="9" customFormat="1" ht="15.75" customHeight="1" x14ac:dyDescent="0.25">
      <c r="A3" s="28"/>
      <c r="B3" s="29"/>
      <c r="C3" s="29"/>
      <c r="D3" s="29"/>
      <c r="E3" s="29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s="7" customFormat="1" ht="51.75" customHeight="1" x14ac:dyDescent="0.25">
      <c r="A4" s="30" t="s">
        <v>0</v>
      </c>
      <c r="B4" s="30" t="s">
        <v>1</v>
      </c>
      <c r="C4" s="53" t="s">
        <v>16</v>
      </c>
      <c r="D4" s="53" t="s">
        <v>17</v>
      </c>
      <c r="E4" s="47" t="s">
        <v>19</v>
      </c>
      <c r="F4" s="39" t="s">
        <v>20</v>
      </c>
      <c r="G4" s="40"/>
      <c r="H4" s="43" t="s">
        <v>21</v>
      </c>
      <c r="I4" s="44"/>
      <c r="J4" s="43" t="s">
        <v>22</v>
      </c>
      <c r="K4" s="44"/>
      <c r="L4" s="37" t="s">
        <v>23</v>
      </c>
      <c r="M4" s="56"/>
      <c r="N4" s="56"/>
      <c r="O4" s="56"/>
      <c r="P4" s="50" t="s">
        <v>24</v>
      </c>
      <c r="Q4" s="32" t="s">
        <v>25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7" customFormat="1" ht="61.5" customHeight="1" x14ac:dyDescent="0.25">
      <c r="A5" s="30"/>
      <c r="B5" s="30"/>
      <c r="C5" s="54"/>
      <c r="D5" s="54"/>
      <c r="E5" s="48"/>
      <c r="F5" s="41"/>
      <c r="G5" s="42"/>
      <c r="H5" s="45"/>
      <c r="I5" s="46"/>
      <c r="J5" s="45"/>
      <c r="K5" s="46"/>
      <c r="L5" s="35" t="s">
        <v>3</v>
      </c>
      <c r="M5" s="35" t="s">
        <v>2</v>
      </c>
      <c r="N5" s="37" t="s">
        <v>7</v>
      </c>
      <c r="O5" s="38"/>
      <c r="P5" s="51"/>
      <c r="Q5" s="33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</row>
    <row r="6" spans="1:38" s="7" customFormat="1" ht="29.25" customHeight="1" x14ac:dyDescent="0.25">
      <c r="A6" s="30"/>
      <c r="B6" s="30"/>
      <c r="C6" s="55"/>
      <c r="D6" s="55"/>
      <c r="E6" s="49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6"/>
      <c r="M6" s="36"/>
      <c r="N6" s="12" t="s">
        <v>3</v>
      </c>
      <c r="O6" s="12" t="s">
        <v>2</v>
      </c>
      <c r="P6" s="52"/>
      <c r="Q6" s="3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1:38" ht="24.95" customHeight="1" x14ac:dyDescent="0.2">
      <c r="A8" s="18">
        <v>1</v>
      </c>
      <c r="B8" s="27" t="s">
        <v>11</v>
      </c>
      <c r="C8" s="23">
        <v>0</v>
      </c>
      <c r="D8" s="23">
        <v>0</v>
      </c>
      <c r="E8" s="23">
        <f t="shared" ref="E8:E13" si="0">C8-D8</f>
        <v>0</v>
      </c>
      <c r="F8" s="24">
        <f t="shared" ref="F8:F13" si="1">H8+J8+L8</f>
        <v>2272942.2999999998</v>
      </c>
      <c r="G8" s="24">
        <f t="shared" ref="G8:G13" si="2">I8+K8+M8</f>
        <v>2272942.2999999998</v>
      </c>
      <c r="H8" s="21">
        <v>490722.6</v>
      </c>
      <c r="I8" s="21">
        <f>389399.3+53294.5+48028.8</f>
        <v>490722.6</v>
      </c>
      <c r="J8" s="21">
        <v>558543.30000000005</v>
      </c>
      <c r="K8" s="21">
        <f>446789+55610.2+56144.1</f>
        <v>558543.30000000005</v>
      </c>
      <c r="L8" s="20">
        <v>1223676.3999999999</v>
      </c>
      <c r="M8" s="20">
        <f>970543.3+111663.9+141469.2</f>
        <v>1223676.3999999999</v>
      </c>
      <c r="N8" s="20">
        <v>398048.1</v>
      </c>
      <c r="O8" s="20">
        <f>312988.5+40286.8+44772.8</f>
        <v>398048.1</v>
      </c>
      <c r="P8" s="1">
        <f t="shared" ref="P8:P13" si="3">F8-G8</f>
        <v>0</v>
      </c>
      <c r="Q8" s="1">
        <f t="shared" ref="Q8:Q13" si="4">E8+P8</f>
        <v>0</v>
      </c>
    </row>
    <row r="9" spans="1:38" ht="24.95" customHeight="1" x14ac:dyDescent="0.2">
      <c r="A9" s="18">
        <v>2</v>
      </c>
      <c r="B9" s="27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809166.8</v>
      </c>
      <c r="G9" s="6">
        <f t="shared" ref="G9" si="7">I9+K9+M9</f>
        <v>809166.8</v>
      </c>
      <c r="H9" s="21">
        <v>371044</v>
      </c>
      <c r="I9" s="21">
        <f>324682.4+46361.6</f>
        <v>371044</v>
      </c>
      <c r="J9" s="19">
        <v>0</v>
      </c>
      <c r="K9" s="19">
        <v>0</v>
      </c>
      <c r="L9" s="20">
        <v>438122.8</v>
      </c>
      <c r="M9" s="20">
        <f>380306.9+57815.9</f>
        <v>438122.80000000005</v>
      </c>
      <c r="N9" s="20">
        <v>200618</v>
      </c>
      <c r="O9" s="20">
        <f>172055+28563</f>
        <v>200618</v>
      </c>
      <c r="P9" s="1">
        <f t="shared" ref="P9" si="8">F9-G9</f>
        <v>0</v>
      </c>
      <c r="Q9" s="1">
        <f t="shared" ref="Q9" si="9">E9+P9</f>
        <v>0</v>
      </c>
    </row>
    <row r="10" spans="1:38" ht="24.95" customHeight="1" x14ac:dyDescent="0.2">
      <c r="A10" s="18">
        <v>3</v>
      </c>
      <c r="B10" s="27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898850.20000000007</v>
      </c>
      <c r="G10" s="6">
        <f t="shared" si="2"/>
        <v>898850.2</v>
      </c>
      <c r="H10" s="21">
        <v>312465.90000000002</v>
      </c>
      <c r="I10" s="21">
        <f>273050.2+39415.7</f>
        <v>312465.90000000002</v>
      </c>
      <c r="J10" s="19">
        <v>0</v>
      </c>
      <c r="K10" s="19">
        <v>0</v>
      </c>
      <c r="L10" s="20">
        <v>586384.30000000005</v>
      </c>
      <c r="M10" s="20">
        <f>519516.1+66868.2</f>
        <v>586384.29999999993</v>
      </c>
      <c r="N10" s="20">
        <v>255368.4</v>
      </c>
      <c r="O10" s="20">
        <f>226864.3+28504.1</f>
        <v>255368.4</v>
      </c>
      <c r="P10" s="1">
        <f t="shared" si="3"/>
        <v>0</v>
      </c>
      <c r="Q10" s="1">
        <f t="shared" si="4"/>
        <v>0</v>
      </c>
    </row>
    <row r="11" spans="1:38" ht="24.95" customHeight="1" x14ac:dyDescent="0.2">
      <c r="A11" s="18">
        <v>4</v>
      </c>
      <c r="B11" s="26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481012.1</v>
      </c>
      <c r="G11" s="6">
        <f t="shared" si="2"/>
        <v>481012.10000000003</v>
      </c>
      <c r="H11" s="19">
        <f>160926.4+17336.2+8472.9</f>
        <v>186735.5</v>
      </c>
      <c r="I11" s="19">
        <v>186735.5</v>
      </c>
      <c r="J11" s="19">
        <f>193160.8+29975.8+2881.3</f>
        <v>226017.89999999997</v>
      </c>
      <c r="K11" s="19">
        <v>226017.9</v>
      </c>
      <c r="L11" s="22">
        <f>56895.7+8363+3000</f>
        <v>68258.7</v>
      </c>
      <c r="M11" s="22">
        <v>68258.7</v>
      </c>
      <c r="N11" s="22">
        <f>47257.3+6900.3+2907.1</f>
        <v>57064.700000000004</v>
      </c>
      <c r="O11" s="22">
        <v>57064.7</v>
      </c>
      <c r="P11" s="1">
        <f t="shared" si="3"/>
        <v>0</v>
      </c>
      <c r="Q11" s="1">
        <f t="shared" si="4"/>
        <v>0</v>
      </c>
    </row>
    <row r="12" spans="1:38" ht="24.95" customHeight="1" x14ac:dyDescent="0.2">
      <c r="A12" s="18">
        <v>5</v>
      </c>
      <c r="B12" s="26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149411.70000000001</v>
      </c>
      <c r="G12" s="6">
        <f t="shared" si="2"/>
        <v>149411.70000000001</v>
      </c>
      <c r="H12" s="19">
        <v>108521</v>
      </c>
      <c r="I12" s="19">
        <v>108521</v>
      </c>
      <c r="J12" s="19">
        <v>0</v>
      </c>
      <c r="K12" s="19">
        <v>0</v>
      </c>
      <c r="L12" s="19">
        <v>40890.699999999997</v>
      </c>
      <c r="M12" s="19">
        <v>40890.699999999997</v>
      </c>
      <c r="N12" s="19">
        <v>18747.8</v>
      </c>
      <c r="O12" s="19">
        <v>18747.8</v>
      </c>
      <c r="P12" s="1">
        <f t="shared" si="3"/>
        <v>0</v>
      </c>
      <c r="Q12" s="1">
        <f t="shared" si="4"/>
        <v>0</v>
      </c>
    </row>
    <row r="13" spans="1:38" ht="24.95" customHeight="1" x14ac:dyDescent="0.2">
      <c r="A13" s="18">
        <v>6</v>
      </c>
      <c r="B13" s="25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189070.2</v>
      </c>
      <c r="G13" s="6">
        <f t="shared" si="2"/>
        <v>189070.2</v>
      </c>
      <c r="H13" s="21">
        <v>119801.5</v>
      </c>
      <c r="I13" s="21">
        <v>119801.5</v>
      </c>
      <c r="J13" s="19">
        <v>0</v>
      </c>
      <c r="K13" s="19">
        <v>0</v>
      </c>
      <c r="L13" s="21">
        <v>69268.7</v>
      </c>
      <c r="M13" s="21">
        <v>69268.7</v>
      </c>
      <c r="N13" s="21">
        <v>19053</v>
      </c>
      <c r="O13" s="21">
        <v>19053</v>
      </c>
      <c r="P13" s="1">
        <f t="shared" si="3"/>
        <v>0</v>
      </c>
      <c r="Q13" s="1">
        <f t="shared" si="4"/>
        <v>0</v>
      </c>
    </row>
    <row r="14" spans="1:38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4800453.3</v>
      </c>
      <c r="G14" s="2">
        <f t="shared" si="10"/>
        <v>4800453.3</v>
      </c>
      <c r="H14" s="2">
        <f>SUM(H8:H13)</f>
        <v>1589290.5</v>
      </c>
      <c r="I14" s="2">
        <f t="shared" si="10"/>
        <v>1589290.5</v>
      </c>
      <c r="J14" s="2">
        <f t="shared" si="10"/>
        <v>784561.2</v>
      </c>
      <c r="K14" s="2">
        <f t="shared" si="10"/>
        <v>784561.20000000007</v>
      </c>
      <c r="L14" s="2">
        <f t="shared" si="10"/>
        <v>2426601.6000000006</v>
      </c>
      <c r="M14" s="2">
        <f t="shared" si="10"/>
        <v>2426601.6000000006</v>
      </c>
      <c r="N14" s="2">
        <f t="shared" si="10"/>
        <v>948900</v>
      </c>
      <c r="O14" s="2">
        <f t="shared" si="10"/>
        <v>948900</v>
      </c>
      <c r="P14" s="2">
        <f t="shared" si="10"/>
        <v>0</v>
      </c>
      <c r="Q14" s="2">
        <f t="shared" si="10"/>
        <v>0</v>
      </c>
    </row>
    <row r="15" spans="1:38" x14ac:dyDescent="0.2">
      <c r="H15" s="17"/>
      <c r="I15" s="17"/>
      <c r="J15" s="17"/>
    </row>
  </sheetData>
  <mergeCells count="16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2024-10-04T12:37:55Z</dcterms:modified>
</cp:coreProperties>
</file>