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20" windowWidth="15240" windowHeight="8550"/>
  </bookViews>
  <sheets>
    <sheet name="ASHX.partq2025" sheetId="8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N8" i="8" l="1"/>
  <c r="O8" i="8"/>
  <c r="L8" i="8"/>
  <c r="M8" i="8"/>
  <c r="J8" i="8"/>
  <c r="K8" i="8"/>
  <c r="H8" i="8"/>
  <c r="I8" i="8"/>
  <c r="N9" i="8" l="1"/>
  <c r="O9" i="8"/>
  <c r="L9" i="8"/>
  <c r="M9" i="8"/>
  <c r="H9" i="8"/>
  <c r="I9" i="8"/>
  <c r="N11" i="8" l="1"/>
  <c r="O11" i="8"/>
  <c r="L11" i="8"/>
  <c r="M11" i="8"/>
  <c r="J11" i="8"/>
  <c r="K11" i="8"/>
  <c r="H11" i="8"/>
  <c r="I11" i="8"/>
  <c r="N13" i="8" l="1"/>
  <c r="O13" i="8"/>
  <c r="L13" i="8"/>
  <c r="M13" i="8"/>
  <c r="H13" i="8"/>
  <c r="I13" i="8"/>
  <c r="N12" i="8" l="1"/>
  <c r="O12" i="8"/>
  <c r="L12" i="8"/>
  <c r="M12" i="8"/>
  <c r="H12" i="8"/>
  <c r="I12" i="8"/>
  <c r="N10" i="8" l="1"/>
  <c r="O10" i="8"/>
  <c r="L10" i="8"/>
  <c r="M10" i="8"/>
  <c r="H10" i="8"/>
  <c r="I10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<sst xmlns="http://schemas.openxmlformats.org/spreadsheetml/2006/main" count="32" uniqueCount="26">
  <si>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</si>
  <si>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</si>
  <si>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</si>
  <si>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</si>
  <si>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</si>
  <si>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</si>
  <si>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</si>
  <si>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</si>
  <si>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</si>
  <si>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</si>
  <si>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</si>
  <si>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</si>
  <si>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</si>
  <si>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</si>
  <si>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</si>
  <si>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</si>
  <si>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/31.12.2024թ. դրությամբ/</t>
  </si>
  <si>
    <t xml:space="preserve"> Նախորդ տարիների պարտքի  մարումը
2025թ. Ընթացքում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</si>
  <si>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2025 թվականի հունիսի «1» -ի  դրությամբ</t>
  </si>
  <si>
    <t>Ընդամենը
համայնքապետարանների, ՏԻՄ -երին ենթակա բյուջետային հիմնարկների, ՀՈԱԿ-ների աշխատողների աշխատավարձերը 
2025թ. հունիսի «1» -ի   դրությամբ</t>
  </si>
  <si>
    <t xml:space="preserve"> Այդ թվում` համայնքապետարանների աշխատողների  աշխատավարձերը  
2025թ. հունիսի «1» -ի  դրությամբ</t>
  </si>
  <si>
    <t>Այդ թվում` ՏԻՄ-երին ենթակա  բյուջետային հիմնարկների աշխատողների աշխատավարձերը 
 2025թ. հունիսի «1» -ի  դրությամբ</t>
  </si>
  <si>
    <t>Այդ թվում` ՀՈԱԿ-ների աշխատողների աշխատավարձերը 
2025թ. հունիսի «1» -ի դրությամբ</t>
  </si>
  <si>
    <t>2024թ. ընթացիկ տարվա աշխատավարձի պարտքը
2025թ. հունիսի «1» -ի դրությամբ`  
 (15=5-6)</t>
  </si>
  <si>
    <t>Ընդամենը աշխատավարձի պարտքը
2025թ. հունիսի «1» -ի  դրությամբ`           (18=4+15)</t>
  </si>
  <si>
    <t xml:space="preserve"> Նախորդ տարիների պարտքի  մնացորդը
01.06.2025թ.
   դրությամբ`     4=2-3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</si>
</sst>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9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4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Alignment="1"/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Normal="100" workbookViewId="0">
      <selection activeCell="B4" sqref="B4:B6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22" s="7" customFormat="1" ht="15.75" customHeight="1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58"/>
      <c r="M1" s="58"/>
      <c r="N1" s="58"/>
      <c r="O1" s="58"/>
      <c r="P1" s="58"/>
      <c r="Q1" s="58"/>
      <c r="R1" s="15"/>
      <c r="S1" s="15"/>
      <c r="T1" s="15"/>
      <c r="U1" s="15"/>
      <c r="V1" s="15"/>
    </row>
    <row r="2" spans="1:22" s="7" customFormat="1" ht="39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57"/>
      <c r="M2" s="57"/>
      <c r="N2" s="57"/>
      <c r="O2" s="57"/>
      <c r="P2" s="57"/>
      <c r="Q2" s="57"/>
      <c r="R2" s="15"/>
      <c r="S2" s="15"/>
      <c r="T2" s="15"/>
      <c r="U2" s="15"/>
      <c r="V2" s="15"/>
    </row>
    <row r="3" spans="1:22" s="9" customFormat="1" ht="15.75" customHeight="1" x14ac:dyDescent="0.25">
      <c r="A3" s="55"/>
      <c r="B3" s="56"/>
      <c r="C3" s="56"/>
      <c r="D3" s="56"/>
      <c r="E3" s="56"/>
      <c r="F3" s="8"/>
      <c r="H3" s="10"/>
      <c r="I3" s="8"/>
      <c r="J3" s="11" t="s">
        <v>4</v>
      </c>
      <c r="K3" s="8"/>
      <c r="L3" s="8"/>
      <c r="M3" s="8"/>
      <c r="N3" s="8"/>
      <c r="O3" s="8"/>
      <c r="Q3" s="8"/>
      <c r="R3" s="15"/>
      <c r="S3" s="15"/>
      <c r="T3" s="15"/>
      <c r="U3" s="15"/>
      <c r="V3" s="15"/>
    </row>
    <row r="4" spans="1:22" s="7" customFormat="1" ht="51.75" customHeight="1" x14ac:dyDescent="0.25">
      <c r="A4" s="27" t="s">
        <v>0</v>
      </c>
      <c r="B4" s="27" t="s">
        <v>1</v>
      </c>
      <c r="C4" s="28" t="s">
        <v>16</v>
      </c>
      <c r="D4" s="28" t="s">
        <v>17</v>
      </c>
      <c r="E4" s="49" t="s">
        <v>25</v>
      </c>
      <c r="F4" s="41" t="s">
        <v>19</v>
      </c>
      <c r="G4" s="42"/>
      <c r="H4" s="45" t="s">
        <v>20</v>
      </c>
      <c r="I4" s="46"/>
      <c r="J4" s="45" t="s">
        <v>21</v>
      </c>
      <c r="K4" s="46"/>
      <c r="L4" s="31" t="s">
        <v>22</v>
      </c>
      <c r="M4" s="32"/>
      <c r="N4" s="32"/>
      <c r="O4" s="32"/>
      <c r="P4" s="52" t="s">
        <v>23</v>
      </c>
      <c r="Q4" s="35" t="s">
        <v>24</v>
      </c>
      <c r="R4" s="15"/>
      <c r="S4" s="15"/>
      <c r="T4" s="15"/>
      <c r="U4" s="15"/>
      <c r="V4" s="15"/>
    </row>
    <row r="5" spans="1:22" s="7" customFormat="1" ht="61.5" customHeight="1" x14ac:dyDescent="0.25">
      <c r="A5" s="27"/>
      <c r="B5" s="27"/>
      <c r="C5" s="29"/>
      <c r="D5" s="29"/>
      <c r="E5" s="50"/>
      <c r="F5" s="43"/>
      <c r="G5" s="44"/>
      <c r="H5" s="47"/>
      <c r="I5" s="48"/>
      <c r="J5" s="47"/>
      <c r="K5" s="48"/>
      <c r="L5" s="38" t="s">
        <v>3</v>
      </c>
      <c r="M5" s="38" t="s">
        <v>2</v>
      </c>
      <c r="N5" s="31" t="s">
        <v>7</v>
      </c>
      <c r="O5" s="40"/>
      <c r="P5" s="53"/>
      <c r="Q5" s="36"/>
      <c r="R5" s="15"/>
      <c r="S5" s="15"/>
      <c r="T5" s="15"/>
      <c r="U5" s="15"/>
      <c r="V5" s="15"/>
    </row>
    <row r="6" spans="1:22" s="7" customFormat="1" ht="29.25" customHeight="1" x14ac:dyDescent="0.25">
      <c r="A6" s="27"/>
      <c r="B6" s="27"/>
      <c r="C6" s="30"/>
      <c r="D6" s="30"/>
      <c r="E6" s="51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9"/>
      <c r="M6" s="39"/>
      <c r="N6" s="12" t="s">
        <v>3</v>
      </c>
      <c r="O6" s="12" t="s">
        <v>2</v>
      </c>
      <c r="P6" s="54"/>
      <c r="Q6" s="37"/>
      <c r="R6" s="15"/>
      <c r="S6" s="15"/>
      <c r="T6" s="15"/>
      <c r="U6" s="15"/>
      <c r="V6" s="15"/>
    </row>
    <row r="7" spans="1:22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5"/>
      <c r="S7" s="15"/>
      <c r="T7" s="15"/>
      <c r="U7" s="15"/>
      <c r="V7" s="15"/>
    </row>
    <row r="8" spans="1:22" ht="24.95" customHeight="1" x14ac:dyDescent="0.2">
      <c r="A8" s="17">
        <v>1</v>
      </c>
      <c r="B8" s="24" t="s">
        <v>11</v>
      </c>
      <c r="C8" s="22">
        <v>0</v>
      </c>
      <c r="D8" s="22">
        <v>0</v>
      </c>
      <c r="E8" s="22">
        <f t="shared" ref="E8:E13" si="0">C8-D8</f>
        <v>0</v>
      </c>
      <c r="F8" s="23">
        <f t="shared" ref="F8:F13" si="1">H8+J8+L8</f>
        <v>1238182.6999999997</v>
      </c>
      <c r="G8" s="23">
        <f t="shared" ref="G8:G13" si="2">I8+K8+M8</f>
        <v>1238182.6999999997</v>
      </c>
      <c r="H8" s="20">
        <f>140931.1+44570.4+30156.9</f>
        <v>215658.4</v>
      </c>
      <c r="I8" s="20">
        <f>140931.1+44570.4+30156.9</f>
        <v>215658.4</v>
      </c>
      <c r="J8" s="20">
        <f>170124.7+62657.5+59788.6</f>
        <v>292570.8</v>
      </c>
      <c r="K8" s="20">
        <f>170124.7+62657.5+59788.6</f>
        <v>292570.8</v>
      </c>
      <c r="L8" s="19">
        <f>441841.1+141907.8+146204.6</f>
        <v>729953.49999999988</v>
      </c>
      <c r="M8" s="19">
        <f>441841.1+141907.8+146204.6</f>
        <v>729953.49999999988</v>
      </c>
      <c r="N8" s="19">
        <f>141361.5+45288.1+48224.7</f>
        <v>234874.3</v>
      </c>
      <c r="O8" s="19">
        <f>141361.5+45288.1+48224.7</f>
        <v>234874.3</v>
      </c>
      <c r="P8" s="1">
        <f t="shared" ref="P8:P13" si="3">F8-G8</f>
        <v>0</v>
      </c>
      <c r="Q8" s="1">
        <f t="shared" ref="Q8:Q13" si="4">E8+P8</f>
        <v>0</v>
      </c>
    </row>
    <row r="9" spans="1:22" ht="24" customHeight="1" x14ac:dyDescent="0.2">
      <c r="A9" s="17">
        <v>2</v>
      </c>
      <c r="B9" s="24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527357.69999999995</v>
      </c>
      <c r="G9" s="6">
        <f t="shared" ref="G9" si="7">I9+K9+M9</f>
        <v>527357.69999999995</v>
      </c>
      <c r="H9" s="20">
        <f>136699.3+40808.4+45247</f>
        <v>222754.69999999998</v>
      </c>
      <c r="I9" s="20">
        <f>136699.3+40808.4+45247</f>
        <v>222754.69999999998</v>
      </c>
      <c r="J9" s="18">
        <v>0</v>
      </c>
      <c r="K9" s="18">
        <v>0</v>
      </c>
      <c r="L9" s="19">
        <f>183939.6+60411.4+60252</f>
        <v>304603</v>
      </c>
      <c r="M9" s="19">
        <f>183939.6+60411.4+60252</f>
        <v>304603</v>
      </c>
      <c r="N9" s="19">
        <f>91216.1+29688.4+27564.9</f>
        <v>148469.4</v>
      </c>
      <c r="O9" s="19">
        <f>91216.1+29688.4+27564.9</f>
        <v>148469.4</v>
      </c>
      <c r="P9" s="1">
        <f t="shared" ref="P9" si="8">F9-G9</f>
        <v>0</v>
      </c>
      <c r="Q9" s="1">
        <f t="shared" ref="Q9" si="9">E9+P9</f>
        <v>0</v>
      </c>
    </row>
    <row r="10" spans="1:22" ht="24.95" customHeight="1" x14ac:dyDescent="0.2">
      <c r="A10" s="17">
        <v>3</v>
      </c>
      <c r="B10" s="24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618820.69999999995</v>
      </c>
      <c r="G10" s="6">
        <f t="shared" si="2"/>
        <v>618820.69999999995</v>
      </c>
      <c r="H10" s="20">
        <f>104632.8+40982.2+48269</f>
        <v>193884</v>
      </c>
      <c r="I10" s="20">
        <f>104632.8+40982.2+48269</f>
        <v>193884</v>
      </c>
      <c r="J10" s="18">
        <v>0</v>
      </c>
      <c r="K10" s="18">
        <v>0</v>
      </c>
      <c r="L10" s="19">
        <f>247211.6+88742.1+88983</f>
        <v>424936.7</v>
      </c>
      <c r="M10" s="19">
        <f>247211.6+88742.1+88983</f>
        <v>424936.7</v>
      </c>
      <c r="N10" s="19">
        <f>104750.6+40843.2+40636.2</f>
        <v>186230</v>
      </c>
      <c r="O10" s="19">
        <f>104750.6+40843.2+40636.2</f>
        <v>186230</v>
      </c>
      <c r="P10" s="1">
        <f t="shared" si="3"/>
        <v>0</v>
      </c>
      <c r="Q10" s="1">
        <f t="shared" si="4"/>
        <v>0</v>
      </c>
    </row>
    <row r="11" spans="1:22" ht="24.95" customHeight="1" x14ac:dyDescent="0.2">
      <c r="A11" s="17">
        <v>4</v>
      </c>
      <c r="B11" s="25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276999.69999999995</v>
      </c>
      <c r="G11" s="6">
        <f t="shared" si="2"/>
        <v>276999.69999999995</v>
      </c>
      <c r="H11" s="18">
        <f>68038.7+26435.6+24873.7</f>
        <v>119347.99999999999</v>
      </c>
      <c r="I11" s="18">
        <f>68038.7+26435.6+24873.7</f>
        <v>119347.99999999999</v>
      </c>
      <c r="J11" s="18">
        <f>73453.3+26562+4312.4</f>
        <v>104327.7</v>
      </c>
      <c r="K11" s="18">
        <f>73453.3+26562+4312.4</f>
        <v>104327.7</v>
      </c>
      <c r="L11" s="21">
        <f>31713.6+10193.4+11417</f>
        <v>53324</v>
      </c>
      <c r="M11" s="21">
        <f>31713.6+10193.4+11417</f>
        <v>53324</v>
      </c>
      <c r="N11" s="21">
        <f>20852.2+6207.5+7499.9</f>
        <v>34559.599999999999</v>
      </c>
      <c r="O11" s="21">
        <f>20852.2+6207.5+7499.9</f>
        <v>34559.599999999999</v>
      </c>
      <c r="P11" s="1">
        <f t="shared" si="3"/>
        <v>0</v>
      </c>
      <c r="Q11" s="1">
        <f t="shared" si="4"/>
        <v>0</v>
      </c>
    </row>
    <row r="12" spans="1:22" ht="24.95" customHeight="1" x14ac:dyDescent="0.2">
      <c r="A12" s="17">
        <v>5</v>
      </c>
      <c r="B12" s="25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106806.29999999999</v>
      </c>
      <c r="G12" s="6">
        <f t="shared" si="2"/>
        <v>106806.29999999999</v>
      </c>
      <c r="H12" s="18">
        <f>51404.7+15082.5+15302.7</f>
        <v>81789.899999999994</v>
      </c>
      <c r="I12" s="18">
        <f>51404.7+15082.5+15302.7</f>
        <v>81789.899999999994</v>
      </c>
      <c r="J12" s="18">
        <v>0</v>
      </c>
      <c r="K12" s="18">
        <v>0</v>
      </c>
      <c r="L12" s="18">
        <f>14628.3+4999.2+5388.9</f>
        <v>25016.400000000001</v>
      </c>
      <c r="M12" s="18">
        <f>14628.3+4999.2+5388.9</f>
        <v>25016.400000000001</v>
      </c>
      <c r="N12" s="18">
        <f>6792+2326.7+2355.4</f>
        <v>11474.1</v>
      </c>
      <c r="O12" s="18">
        <f>6792+2326.7+2355.4</f>
        <v>11474.1</v>
      </c>
      <c r="P12" s="1">
        <f t="shared" si="3"/>
        <v>0</v>
      </c>
      <c r="Q12" s="1">
        <f t="shared" si="4"/>
        <v>0</v>
      </c>
    </row>
    <row r="13" spans="1:22" ht="24.95" customHeight="1" x14ac:dyDescent="0.2">
      <c r="A13" s="17">
        <v>6</v>
      </c>
      <c r="B13" s="26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117016</v>
      </c>
      <c r="G13" s="6">
        <f t="shared" si="2"/>
        <v>117015.95000000001</v>
      </c>
      <c r="H13" s="20">
        <f>43236.1+14494.7+14935.8</f>
        <v>72666.600000000006</v>
      </c>
      <c r="I13" s="20">
        <f>43236.1+14494.7+14935.8</f>
        <v>72666.600000000006</v>
      </c>
      <c r="J13" s="18">
        <v>0</v>
      </c>
      <c r="K13" s="18">
        <v>0</v>
      </c>
      <c r="L13" s="20">
        <f>26902.2+8864.5+8582.7</f>
        <v>44349.399999999994</v>
      </c>
      <c r="M13" s="20">
        <f>26902.2+8864.45+8582.7</f>
        <v>44349.350000000006</v>
      </c>
      <c r="N13" s="20">
        <f>5050+4394.4+2380</f>
        <v>11824.4</v>
      </c>
      <c r="O13" s="20">
        <f>5050+4394.4+2380</f>
        <v>11824.4</v>
      </c>
      <c r="P13" s="1">
        <f t="shared" si="3"/>
        <v>4.9999999988358468E-2</v>
      </c>
      <c r="Q13" s="1">
        <f t="shared" si="4"/>
        <v>4.9999999988358468E-2</v>
      </c>
    </row>
    <row r="14" spans="1:22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2885183.0999999996</v>
      </c>
      <c r="G14" s="2">
        <f t="shared" si="10"/>
        <v>2885183.05</v>
      </c>
      <c r="H14" s="2">
        <f>SUM(H8:H13)</f>
        <v>906101.6</v>
      </c>
      <c r="I14" s="2">
        <f t="shared" si="10"/>
        <v>906101.6</v>
      </c>
      <c r="J14" s="2">
        <f t="shared" si="10"/>
        <v>396898.5</v>
      </c>
      <c r="K14" s="2">
        <f t="shared" si="10"/>
        <v>396898.5</v>
      </c>
      <c r="L14" s="2">
        <f t="shared" si="10"/>
        <v>1582182.9999999998</v>
      </c>
      <c r="M14" s="2">
        <f t="shared" si="10"/>
        <v>1582182.95</v>
      </c>
      <c r="N14" s="2">
        <f t="shared" si="10"/>
        <v>627431.79999999993</v>
      </c>
      <c r="O14" s="2">
        <f t="shared" si="10"/>
        <v>627431.79999999993</v>
      </c>
      <c r="P14" s="2">
        <f t="shared" si="10"/>
        <v>4.9999999988358468E-2</v>
      </c>
      <c r="Q14" s="2">
        <f t="shared" si="10"/>
        <v>4.9999999988358468E-2</v>
      </c>
    </row>
  </sheetData>
  <mergeCells count="17"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  <mergeCell ref="A2:K2"/>
    <mergeCell ref="A1:K1"/>
    <mergeCell ref="C4:C6"/>
    <mergeCell ref="L4:O4"/>
    <mergeCell ref="D4:D6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2025-06-10T05:10:56Z</dcterms:modified>
</cp:coreProperties>
</file>