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5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O8" i="8" l="1"/>
  <c r="N8" i="8"/>
  <c r="M8" i="8"/>
  <c r="L8" i="8"/>
  <c r="K8" i="8"/>
  <c r="J8" i="8"/>
  <c r="I8" i="8"/>
  <c r="H8" i="8"/>
  <c r="O11" i="8" l="1"/>
  <c r="N11" i="8"/>
  <c r="M11" i="8"/>
  <c r="L11" i="8"/>
  <c r="K11" i="8"/>
  <c r="J11" i="8"/>
  <c r="I11" i="8"/>
  <c r="H11" i="8"/>
  <c r="O13" i="8" l="1"/>
  <c r="N13" i="8"/>
  <c r="M13" i="8"/>
  <c r="L13" i="8"/>
  <c r="I13" i="8"/>
  <c r="H13" i="8"/>
  <c r="I10" i="8" l="1"/>
  <c r="O10" i="8"/>
  <c r="N10" i="8"/>
  <c r="M10" i="8"/>
  <c r="L10" i="8"/>
  <c r="H10" i="8"/>
  <c r="O9" i="8" l="1"/>
  <c r="N9" i="8"/>
  <c r="M9" i="8"/>
  <c r="L9" i="8"/>
  <c r="I9" i="8"/>
  <c r="H9" i="8"/>
  <c r="O12" i="8" l="1"/>
  <c r="N12" i="8"/>
  <c r="M12" i="8"/>
  <c r="L12" i="8"/>
  <c r="I12" i="8"/>
  <c r="H12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<sst xmlns="http://schemas.openxmlformats.org/spreadsheetml/2006/main" count="32" uniqueCount="26">
  <si>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</si>
  <si>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</si>
  <si>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</si>
  <si>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</si>
  <si>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</si>
  <si>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</si>
  <si>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</si>
  <si>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</si>
  <si>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</si>
  <si>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</si>
  <si>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</si>
  <si>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</si>
  <si>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</si>
  <si>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</si>
  <si>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</si>
  <si>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</si>
  <si>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/31.12.2024թ. դրությամբ/</t>
  </si>
  <si>
    <t xml:space="preserve"> Նախորդ տարիների պարտքի  մարումը
2025թ. Ընթացքում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</si>
  <si>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2026 թվականի հունվարի «1» -ի  դրությամբ</t>
  </si>
  <si>
    <t xml:space="preserve"> Նախորդ տարիների պարտքի  մնացորդը
01.01.2026թ.
   դրությամբ`     4=2-3</t>
  </si>
  <si>
    <t>Ընդամենը
համայնքապետարանների, ՏԻՄ -երին ենթակա բյուջետային հիմնարկների, ՀՈԱԿ-ների աշխատողների աշխատավարձերը 
2026թ. հունվարի «1» -ի   դրությամբ</t>
  </si>
  <si>
    <t xml:space="preserve"> Այդ թվում` համայնքապետարանների աշխատողների  աշխատավարձերը  
2026թ. հունվարի «1» -ի  դրությամբ</t>
  </si>
  <si>
    <t>Այդ թվում` ՏԻՄ-երին ենթակա  բյուջետային հիմնարկների աշխատողների աշխատավարձերը 
 2026թ. հունվարի «1» -ի  դրությամբ</t>
  </si>
  <si>
    <t>Այդ թվում` ՀՈԱԿ-ների աշխատողների աշխատավարձերը 
2026թ. հունվարի «1» -ի</t>
  </si>
  <si>
    <t>2024թ. ընթացիկ տարվա աշխատավարձի պարտքը
2026թ. հունվարի «1» -ի դրությամբ`  
 (15=5-6)</t>
  </si>
  <si>
    <t>Ընդամենը աշխատավարձի պարտքը
2026թ. հունվարի «1» -ի  դրությամբ`          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</si>
</sst>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7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Normal="100" workbookViewId="0">
      <selection activeCell="A2" sqref="A2:Q2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8" width="13.85546875" style="15" customWidth="1"/>
    <col min="9" max="9" width="14.140625" style="15" customWidth="1"/>
    <col min="10" max="11" width="13.4257812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6384" width="9.140625" style="15"/>
  </cols>
  <sheetData>
    <row r="1" spans="1:22" s="7" customFormat="1" ht="15.75" customHeight="1" x14ac:dyDescent="0.25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15"/>
      <c r="S1" s="15"/>
      <c r="T1" s="15"/>
      <c r="U1" s="15"/>
      <c r="V1" s="15"/>
    </row>
    <row r="2" spans="1:22" s="7" customFormat="1" ht="20.25" customHeight="1" x14ac:dyDescent="0.25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15"/>
      <c r="S2" s="15"/>
      <c r="T2" s="15"/>
      <c r="U2" s="15"/>
      <c r="V2" s="15"/>
    </row>
    <row r="3" spans="1:22" s="9" customFormat="1" ht="15.75" customHeight="1" x14ac:dyDescent="0.25">
      <c r="A3" s="50"/>
      <c r="B3" s="51"/>
      <c r="C3" s="51"/>
      <c r="D3" s="51"/>
      <c r="E3" s="51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</row>
    <row r="4" spans="1:22" s="7" customFormat="1" ht="51.75" customHeight="1" x14ac:dyDescent="0.25">
      <c r="A4" s="27" t="s">
        <v>0</v>
      </c>
      <c r="B4" s="27" t="s">
        <v>1</v>
      </c>
      <c r="C4" s="52" t="s">
        <v>16</v>
      </c>
      <c r="D4" s="52" t="s">
        <v>17</v>
      </c>
      <c r="E4" s="44" t="s">
        <v>19</v>
      </c>
      <c r="F4" s="36" t="s">
        <v>20</v>
      </c>
      <c r="G4" s="37"/>
      <c r="H4" s="40" t="s">
        <v>21</v>
      </c>
      <c r="I4" s="41"/>
      <c r="J4" s="40" t="s">
        <v>22</v>
      </c>
      <c r="K4" s="41"/>
      <c r="L4" s="34" t="s">
        <v>23</v>
      </c>
      <c r="M4" s="55"/>
      <c r="N4" s="55"/>
      <c r="O4" s="55"/>
      <c r="P4" s="47" t="s">
        <v>24</v>
      </c>
      <c r="Q4" s="29" t="s">
        <v>25</v>
      </c>
      <c r="R4" s="15"/>
      <c r="S4" s="15"/>
      <c r="T4" s="15"/>
      <c r="U4" s="15"/>
      <c r="V4" s="15"/>
    </row>
    <row r="5" spans="1:22" s="7" customFormat="1" ht="61.5" customHeight="1" x14ac:dyDescent="0.25">
      <c r="A5" s="27"/>
      <c r="B5" s="27"/>
      <c r="C5" s="53"/>
      <c r="D5" s="53"/>
      <c r="E5" s="45"/>
      <c r="F5" s="38"/>
      <c r="G5" s="39"/>
      <c r="H5" s="42"/>
      <c r="I5" s="43"/>
      <c r="J5" s="42"/>
      <c r="K5" s="43"/>
      <c r="L5" s="32" t="s">
        <v>3</v>
      </c>
      <c r="M5" s="32" t="s">
        <v>2</v>
      </c>
      <c r="N5" s="34" t="s">
        <v>7</v>
      </c>
      <c r="O5" s="35"/>
      <c r="P5" s="48"/>
      <c r="Q5" s="30"/>
      <c r="R5" s="15"/>
      <c r="S5" s="15"/>
      <c r="T5" s="15"/>
      <c r="U5" s="15"/>
      <c r="V5" s="15"/>
    </row>
    <row r="6" spans="1:22" s="7" customFormat="1" ht="29.25" customHeight="1" x14ac:dyDescent="0.25">
      <c r="A6" s="27"/>
      <c r="B6" s="27"/>
      <c r="C6" s="54"/>
      <c r="D6" s="54"/>
      <c r="E6" s="46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33"/>
      <c r="M6" s="33"/>
      <c r="N6" s="12" t="s">
        <v>3</v>
      </c>
      <c r="O6" s="12" t="s">
        <v>2</v>
      </c>
      <c r="P6" s="49"/>
      <c r="Q6" s="31"/>
      <c r="R6" s="15"/>
      <c r="S6" s="15"/>
      <c r="T6" s="15"/>
      <c r="U6" s="15"/>
      <c r="V6" s="15"/>
    </row>
    <row r="7" spans="1:22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</row>
    <row r="8" spans="1:22" ht="24.95" customHeight="1" x14ac:dyDescent="0.2">
      <c r="A8" s="17">
        <v>1</v>
      </c>
      <c r="B8" s="25" t="s">
        <v>11</v>
      </c>
      <c r="C8" s="22">
        <v>0</v>
      </c>
      <c r="D8" s="22">
        <v>0</v>
      </c>
      <c r="E8" s="22">
        <f t="shared" ref="E8:E13" si="0">C8-D8</f>
        <v>0</v>
      </c>
      <c r="F8" s="23">
        <f t="shared" ref="F8:F13" si="1">H8+J8+L8</f>
        <v>3802071.7</v>
      </c>
      <c r="G8" s="23">
        <f t="shared" ref="G8:G13" si="2">I8+K8+M8</f>
        <v>3802071.7</v>
      </c>
      <c r="H8" s="20">
        <f>140931.1+44570.4+30156.9+48383.5+80631.8+44879+91625.8+52900.5+111925.1+104544.3</f>
        <v>750548.4</v>
      </c>
      <c r="I8" s="20">
        <f>140931.1+44570.4+30156.9+48383.5+80631.8+44879+91625.8+52900.5+111925.1+104544.3</f>
        <v>750548.4</v>
      </c>
      <c r="J8" s="20">
        <f>170124.7+62657.5+59788.6+64923.8+82251.3+96490.6+54223.9+78684.9+26060.6+175383.9</f>
        <v>870589.8</v>
      </c>
      <c r="K8" s="20">
        <f>170124.7+62657.5+59788.6+64923.8+82251.3+96490.6+54223.9+78684.9+26060.6+175383.9</f>
        <v>870589.8</v>
      </c>
      <c r="L8" s="19">
        <f>441841.1+141907.8+146204.6+155873.7+168735.4+134530.7+152902.5+183601.3+192450.2+462886.2</f>
        <v>2180933.5</v>
      </c>
      <c r="M8" s="19">
        <f>441841.1+141907.8+146204.6+155873.7+168735.4+134530.7+152902.5+183601.3+192450.2+462886.2</f>
        <v>2180933.5</v>
      </c>
      <c r="N8" s="19">
        <f>141361.5+45288.1+48224.7+53318.1+65555+53487.5+55659.3+58200.1+60130+146808.3</f>
        <v>728032.59999999986</v>
      </c>
      <c r="O8" s="19">
        <f>141361.5+45288.1+48224.7+53318.1+65555+53487.5+55659.3+58200.1+60130+146808.3</f>
        <v>728032.59999999986</v>
      </c>
      <c r="P8" s="1">
        <f t="shared" ref="P8:P13" si="3">F8-G8</f>
        <v>0</v>
      </c>
      <c r="Q8" s="1">
        <f t="shared" ref="Q8:Q13" si="4">E8+P8</f>
        <v>0</v>
      </c>
    </row>
    <row r="9" spans="1:22" ht="24" customHeight="1" x14ac:dyDescent="0.2">
      <c r="A9" s="17">
        <v>2</v>
      </c>
      <c r="B9" s="25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1422285</v>
      </c>
      <c r="G9" s="6">
        <f t="shared" ref="G9" si="7">I9+K9+M9</f>
        <v>1422285</v>
      </c>
      <c r="H9" s="20">
        <f>136699.3+40808.4+45247+44149.1+44458.3+41648.7+47218.2+43100.6+43430.8+99799.4</f>
        <v>586559.79999999993</v>
      </c>
      <c r="I9" s="20">
        <f>136699.3+40808.4+45247+44149.1+44458.3+41648.7+47218.2+43100.6+43430.8+99799.4</f>
        <v>586559.79999999993</v>
      </c>
      <c r="J9" s="18">
        <v>0</v>
      </c>
      <c r="K9" s="18">
        <v>0</v>
      </c>
      <c r="L9" s="19">
        <f>183939.6+60411.4+60252+82928.5+51156.5+60394.4+68779.9+79420.7+63412+125030.2</f>
        <v>835725.2</v>
      </c>
      <c r="M9" s="19">
        <f>183939.6+60411.4+60252+82928.5+51156.5+60394.4+68779.9+79420.7+63412+125030.2</f>
        <v>835725.2</v>
      </c>
      <c r="N9" s="19">
        <f>91216.1+29688.4+27564.9+35878.4+32371.2+29841.4+40328.7+36186+34293.1+64887.4</f>
        <v>422255.6</v>
      </c>
      <c r="O9" s="19">
        <f>91216.1+29688.4+27564.9+35878.4+32371.2+29841.4+40328.7+36186+34293.1+64887.4</f>
        <v>422255.6</v>
      </c>
      <c r="P9" s="1">
        <f t="shared" ref="P9" si="8">F9-G9</f>
        <v>0</v>
      </c>
      <c r="Q9" s="1">
        <f t="shared" ref="Q9" si="9">E9+P9</f>
        <v>0</v>
      </c>
    </row>
    <row r="10" spans="1:22" ht="24.95" customHeight="1" x14ac:dyDescent="0.2">
      <c r="A10" s="17">
        <v>3</v>
      </c>
      <c r="B10" s="25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1675952.5</v>
      </c>
      <c r="G10" s="6">
        <f t="shared" si="2"/>
        <v>1675952.5</v>
      </c>
      <c r="H10" s="20">
        <f>104632.8+40982.2+48269+40422.2+39920.9+41481+43853.1+44278.4+44244.8+89227.2</f>
        <v>537311.6</v>
      </c>
      <c r="I10" s="20">
        <f>104632.8+40982.2+48269+40422.2+39920.9+41481+43853.1+44278.4+44244.8+89227.2</f>
        <v>537311.6</v>
      </c>
      <c r="J10" s="18">
        <v>0</v>
      </c>
      <c r="K10" s="18">
        <v>0</v>
      </c>
      <c r="L10" s="19">
        <f>247211.6+88742.1+88983+86596.8+95283.5+86349.8+88371+89651.8+90393.6+177057.7</f>
        <v>1138640.9000000001</v>
      </c>
      <c r="M10" s="19">
        <f>247211.6+88742.1+88983+86596.8+95283.5+86349.8+88371+89651.8+90393.6+177057.7</f>
        <v>1138640.9000000001</v>
      </c>
      <c r="N10" s="19">
        <f>104750.6+40843.2+40636.2+39804.1+44507.5+41467.9+39146.9+42045.3+41864.1+83286.3</f>
        <v>518352.1</v>
      </c>
      <c r="O10" s="19">
        <f>104750.6+40843.2+40636.2+39804.1+44507.5+41467.9+39146.9+42045.3+41864.1+83286.3</f>
        <v>518352.1</v>
      </c>
      <c r="P10" s="1">
        <f t="shared" si="3"/>
        <v>0</v>
      </c>
      <c r="Q10" s="1">
        <f t="shared" si="4"/>
        <v>0</v>
      </c>
    </row>
    <row r="11" spans="1:22" ht="24.95" customHeight="1" x14ac:dyDescent="0.2">
      <c r="A11" s="17">
        <v>4</v>
      </c>
      <c r="B11" s="24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773935.79999999993</v>
      </c>
      <c r="G11" s="6">
        <f t="shared" si="2"/>
        <v>773935.79999999993</v>
      </c>
      <c r="H11" s="18">
        <f>68038.7+26435.6+24873.7+1373.6+47348.3+22594.4+23540.2+22786.4+19976.3+48064.5</f>
        <v>305031.69999999995</v>
      </c>
      <c r="I11" s="18">
        <f>68038.7+26435.6+24873.7+1373.6+47348.3+22594.4+23540.2+22786.4+19976.3+48064.5</f>
        <v>305031.69999999995</v>
      </c>
      <c r="J11" s="18">
        <f>73453.3+26562+4312.4+48964.1+26891.5+26128.1+24823+31409+27707.3+45151.7</f>
        <v>335402.40000000002</v>
      </c>
      <c r="K11" s="18">
        <f>73453.3+26562+4312.4+48964.1+26891.5+26128.1+24823+31409+27707.3+45151.7</f>
        <v>335402.40000000002</v>
      </c>
      <c r="L11" s="21">
        <f>31713.6+10193.4+11417+10476.2+13158.8+5365.4+7339.8+16417.7+12188+15231.8</f>
        <v>133501.69999999998</v>
      </c>
      <c r="M11" s="21">
        <f>31713.6+10193.4+11417+10476.2+13158.8+5365.4+7339.8+16417.7+12188+15231.8</f>
        <v>133501.69999999998</v>
      </c>
      <c r="N11" s="21">
        <f>20852.2+6207.5+7499.9+5485.3+7653.9+5493.6+5420.2+7921.3+8419.1+9721.4</f>
        <v>84674.4</v>
      </c>
      <c r="O11" s="21">
        <f>20852.2+6207.5+7499.9+5485.3+7653.9+5493.6+5420.2+7921.3+8419.1+9721.4</f>
        <v>84674.4</v>
      </c>
      <c r="P11" s="1">
        <f t="shared" si="3"/>
        <v>0</v>
      </c>
      <c r="Q11" s="1">
        <f t="shared" si="4"/>
        <v>0</v>
      </c>
    </row>
    <row r="12" spans="1:22" ht="24.95" customHeight="1" x14ac:dyDescent="0.2">
      <c r="A12" s="17">
        <v>5</v>
      </c>
      <c r="B12" s="24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264236.40000000002</v>
      </c>
      <c r="G12" s="6">
        <f t="shared" si="2"/>
        <v>264236.40000000002</v>
      </c>
      <c r="H12" s="18">
        <f>51404.7+15082.5+15302.7+15314.7+16727.1+15638.4+15147+15575.7+14534+29066.5</f>
        <v>203793.3</v>
      </c>
      <c r="I12" s="18">
        <f>51404.7+15082.5+15302.7+15314.7+16727.1+15638.4+15147+15575.7+14534+29066.5</f>
        <v>203793.3</v>
      </c>
      <c r="J12" s="18">
        <v>0</v>
      </c>
      <c r="K12" s="18">
        <v>0</v>
      </c>
      <c r="L12" s="18">
        <f>14628.3+4999.2+5388.9+4516.9+7553.4+3105.1+4761.8+5192.9+4112.5+6184.1</f>
        <v>60443.100000000006</v>
      </c>
      <c r="M12" s="18">
        <f>14628.3+4999.2+5388.9+4516.9+7553.4+3105.1+4761.8+5192.9+4112.5+6184.1</f>
        <v>60443.100000000006</v>
      </c>
      <c r="N12" s="18">
        <f>6792+2326.7+2355.4+2176.4+4277.5+601.6+2296+2582.4+2300.8+2809.4</f>
        <v>28518.2</v>
      </c>
      <c r="O12" s="18">
        <f>6792+2326.7+2355.4+2176.4+4277.5+601.6+2296+2582.4+2300.8+2809.4</f>
        <v>28518.2</v>
      </c>
      <c r="P12" s="1">
        <f t="shared" si="3"/>
        <v>0</v>
      </c>
      <c r="Q12" s="1">
        <f t="shared" si="4"/>
        <v>0</v>
      </c>
    </row>
    <row r="13" spans="1:22" ht="24.95" customHeight="1" x14ac:dyDescent="0.2">
      <c r="A13" s="17">
        <v>6</v>
      </c>
      <c r="B13" s="26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317265.09999999998</v>
      </c>
      <c r="G13" s="6">
        <f t="shared" si="2"/>
        <v>317265.05</v>
      </c>
      <c r="H13" s="20">
        <f>43236.1+14494.7+14935.8+15187.7+21183.5+15775.7+16061.3+15574.2+15488.7+30664.4</f>
        <v>202602.1</v>
      </c>
      <c r="I13" s="20">
        <f>43236.1+14494.7+14935.8+15187.7+21183.5+15775.7+16061.3+15574.2+15488.7+30664.4</f>
        <v>202602.1</v>
      </c>
      <c r="J13" s="18">
        <v>0</v>
      </c>
      <c r="K13" s="18">
        <v>0</v>
      </c>
      <c r="L13" s="20">
        <f>26902.2+8864.5+8582.7+9973+10991.7+9074.5+10119.8+10826.4+10005+9323.2</f>
        <v>114662.99999999999</v>
      </c>
      <c r="M13" s="20">
        <f>26902.2+8864.45+8582.7+9973+10991.7+9074.5+10119.8+10826.4+10005+9323.2</f>
        <v>114662.95</v>
      </c>
      <c r="N13" s="20">
        <f>5050+4394.4+2380+2900+3370+3000+2900+3200+2900+5500</f>
        <v>35594.400000000001</v>
      </c>
      <c r="O13" s="20">
        <f>5050+4394.4+2380+2900+3370+3000+2900+3200+2900+5500</f>
        <v>35594.400000000001</v>
      </c>
      <c r="P13" s="1">
        <f t="shared" si="3"/>
        <v>4.9999999988358468E-2</v>
      </c>
      <c r="Q13" s="1">
        <f t="shared" si="4"/>
        <v>4.9999999988358468E-2</v>
      </c>
    </row>
    <row r="14" spans="1:22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8255746.5</v>
      </c>
      <c r="G14" s="2">
        <f t="shared" si="10"/>
        <v>8255746.4500000002</v>
      </c>
      <c r="H14" s="2">
        <f>SUM(H8:H13)</f>
        <v>2585846.9</v>
      </c>
      <c r="I14" s="2">
        <f t="shared" si="10"/>
        <v>2585846.9</v>
      </c>
      <c r="J14" s="2">
        <f t="shared" si="10"/>
        <v>1205992.2000000002</v>
      </c>
      <c r="K14" s="2">
        <f t="shared" si="10"/>
        <v>1205992.2000000002</v>
      </c>
      <c r="L14" s="2">
        <f t="shared" si="10"/>
        <v>4463907.4000000004</v>
      </c>
      <c r="M14" s="2">
        <f t="shared" si="10"/>
        <v>4463907.3500000006</v>
      </c>
      <c r="N14" s="2">
        <f t="shared" si="10"/>
        <v>1817427.2999999996</v>
      </c>
      <c r="O14" s="2">
        <f t="shared" si="10"/>
        <v>1817427.2999999996</v>
      </c>
      <c r="P14" s="2">
        <f t="shared" si="10"/>
        <v>4.9999999988358468E-2</v>
      </c>
      <c r="Q14" s="2">
        <f t="shared" si="10"/>
        <v>4.9999999988358468E-2</v>
      </c>
    </row>
  </sheetData>
  <mergeCells count="17">
    <mergeCell ref="C4:C6"/>
    <mergeCell ref="L4:O4"/>
    <mergeCell ref="D4:D6"/>
    <mergeCell ref="A2:Q2"/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2026-01-12T12:11:14Z</dcterms:modified>
</cp:coreProperties>
</file>